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ВОД" sheetId="1" r:id="rId1"/>
  </sheets>
  <definedNames>
    <definedName name="_xlnm.Print_Area" localSheetId="0">СВОД!$A$1:$AT$67</definedName>
  </definedNames>
  <calcPr calcId="152511"/>
</workbook>
</file>

<file path=xl/calcChain.xml><?xml version="1.0" encoding="utf-8"?>
<calcChain xmlns="http://schemas.openxmlformats.org/spreadsheetml/2006/main">
  <c r="E35" i="1" l="1"/>
  <c r="E34" i="1"/>
  <c r="E60" i="1" l="1"/>
  <c r="U30" i="1" l="1"/>
  <c r="U27" i="1"/>
  <c r="N6" i="1"/>
  <c r="B16" i="1" l="1"/>
  <c r="AP45" i="1" l="1"/>
  <c r="AP44" i="1"/>
  <c r="Y21" i="1"/>
  <c r="Y24" i="1"/>
  <c r="F16" i="1" l="1"/>
  <c r="G16" i="1"/>
  <c r="I14" i="1" l="1"/>
  <c r="I13" i="1"/>
  <c r="P7" i="1"/>
  <c r="P8" i="1"/>
  <c r="P9" i="1"/>
  <c r="P10" i="1"/>
  <c r="P11" i="1"/>
  <c r="P12" i="1"/>
  <c r="P13" i="1"/>
  <c r="P14" i="1"/>
  <c r="P15" i="1"/>
  <c r="O7" i="1"/>
  <c r="O8" i="1"/>
  <c r="O9" i="1"/>
  <c r="O10" i="1"/>
  <c r="O11" i="1"/>
  <c r="O12" i="1"/>
  <c r="O13" i="1"/>
  <c r="O14" i="1"/>
  <c r="O15" i="1"/>
  <c r="N7" i="1"/>
  <c r="N8" i="1"/>
  <c r="N9" i="1"/>
  <c r="N10" i="1"/>
  <c r="N11" i="1"/>
  <c r="N12" i="1"/>
  <c r="N13" i="1"/>
  <c r="N14" i="1"/>
  <c r="N15" i="1"/>
  <c r="P6" i="1"/>
  <c r="O6" i="1"/>
  <c r="N16" i="1" l="1"/>
  <c r="P16" i="1"/>
  <c r="O16" i="1"/>
  <c r="Q15" i="1" s="1"/>
  <c r="Q11" i="1" l="1"/>
  <c r="Q8" i="1"/>
  <c r="Q14" i="1"/>
  <c r="Q13" i="1"/>
  <c r="Q10" i="1"/>
  <c r="Q12" i="1"/>
  <c r="Q6" i="1"/>
  <c r="Q7" i="1"/>
  <c r="Q9" i="1"/>
  <c r="Q16" i="1" l="1"/>
  <c r="L16" i="1"/>
  <c r="X61" i="1" l="1"/>
  <c r="W61" i="1"/>
  <c r="G61" i="1" l="1"/>
  <c r="AP21" i="1" l="1"/>
  <c r="AP43" i="1" l="1"/>
  <c r="AR47" i="1"/>
  <c r="AR48" i="1"/>
  <c r="AR49" i="1"/>
  <c r="AR46" i="1"/>
  <c r="AQ49" i="1"/>
  <c r="AQ47" i="1"/>
  <c r="AQ48" i="1"/>
  <c r="AQ46" i="1"/>
  <c r="AP49" i="1"/>
  <c r="AP47" i="1"/>
  <c r="AP48" i="1"/>
  <c r="AP46" i="1"/>
  <c r="B50" i="1"/>
  <c r="AP50" i="1" l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21" i="1"/>
  <c r="AR21" i="1"/>
  <c r="AN38" i="1"/>
  <c r="AM38" i="1"/>
  <c r="AF38" i="1"/>
  <c r="X38" i="1"/>
  <c r="P38" i="1"/>
  <c r="O38" i="1"/>
  <c r="N38" i="1"/>
  <c r="J38" i="1"/>
  <c r="L38" i="1"/>
  <c r="K38" i="1"/>
  <c r="M31" i="1" s="1"/>
  <c r="H38" i="1"/>
  <c r="G38" i="1"/>
  <c r="I36" i="1" s="1"/>
  <c r="F38" i="1"/>
  <c r="D38" i="1"/>
  <c r="C38" i="1"/>
  <c r="AE38" i="1"/>
  <c r="AL38" i="1"/>
  <c r="AR38" i="1" l="1"/>
  <c r="Q21" i="1"/>
  <c r="Q22" i="1"/>
  <c r="AQ38" i="1"/>
  <c r="E28" i="1"/>
  <c r="E25" i="1"/>
  <c r="Q30" i="1"/>
  <c r="Q27" i="1"/>
  <c r="Q28" i="1"/>
  <c r="AG21" i="1"/>
  <c r="AG22" i="1"/>
  <c r="E36" i="1"/>
  <c r="E37" i="1"/>
  <c r="E21" i="1"/>
  <c r="E24" i="1"/>
  <c r="AO23" i="1"/>
  <c r="AO31" i="1"/>
  <c r="Q37" i="1"/>
  <c r="Q35" i="1"/>
  <c r="AO37" i="1"/>
  <c r="AO34" i="1"/>
  <c r="K16" i="1" l="1"/>
  <c r="M6" i="1" s="1"/>
  <c r="D16" i="1" l="1"/>
  <c r="AD38" i="1" l="1"/>
  <c r="AB38" i="1"/>
  <c r="AA38" i="1"/>
  <c r="Z38" i="1"/>
  <c r="W38" i="1"/>
  <c r="V38" i="1"/>
  <c r="R38" i="1"/>
  <c r="B38" i="1"/>
  <c r="AP37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C37" i="1" l="1"/>
  <c r="AC33" i="1"/>
  <c r="AC34" i="1"/>
  <c r="AR58" i="1" l="1"/>
  <c r="AQ58" i="1"/>
  <c r="AP58" i="1"/>
  <c r="AL61" i="1"/>
  <c r="G50" i="1"/>
  <c r="T38" i="1"/>
  <c r="S38" i="1"/>
  <c r="U25" i="1" s="1"/>
  <c r="U21" i="1" l="1"/>
  <c r="J50" i="1"/>
  <c r="AR45" i="1"/>
  <c r="AQ45" i="1"/>
  <c r="AE50" i="1"/>
  <c r="AG49" i="1" s="1"/>
  <c r="AI50" i="1"/>
  <c r="AK45" i="1" l="1"/>
  <c r="AK43" i="1"/>
  <c r="AR60" i="1"/>
  <c r="AQ60" i="1"/>
  <c r="AP60" i="1"/>
  <c r="AM61" i="1"/>
  <c r="AP57" i="1"/>
  <c r="AO50" i="1" l="1"/>
  <c r="AK50" i="1"/>
  <c r="AO58" i="1"/>
  <c r="AO60" i="1"/>
  <c r="AG36" i="1"/>
  <c r="AJ38" i="1"/>
  <c r="AG30" i="1"/>
  <c r="AP59" i="1" l="1"/>
  <c r="AP61" i="1" s="1"/>
  <c r="AN50" i="1" l="1"/>
  <c r="AM50" i="1"/>
  <c r="AO43" i="1" s="1"/>
  <c r="AL50" i="1"/>
  <c r="AJ50" i="1"/>
  <c r="AH50" i="1"/>
  <c r="AD50" i="1"/>
  <c r="AO38" i="1"/>
  <c r="AI38" i="1"/>
  <c r="AH38" i="1"/>
  <c r="AP38" i="1" s="1"/>
  <c r="AK35" i="1" l="1"/>
  <c r="AK21" i="1"/>
  <c r="AK24" i="1"/>
  <c r="AK27" i="1"/>
  <c r="AK31" i="1"/>
  <c r="AO61" i="1"/>
  <c r="AN61" i="1"/>
  <c r="AH61" i="1"/>
  <c r="J16" i="1"/>
  <c r="AR43" i="1"/>
  <c r="AQ43" i="1"/>
  <c r="H16" i="1"/>
  <c r="C16" i="1"/>
  <c r="AK38" i="1" l="1"/>
  <c r="I9" i="1"/>
  <c r="I10" i="1"/>
  <c r="I8" i="1"/>
  <c r="I12" i="1"/>
  <c r="I7" i="1"/>
  <c r="I11" i="1"/>
  <c r="I6" i="1"/>
  <c r="M10" i="1"/>
  <c r="M7" i="1"/>
  <c r="M13" i="1"/>
  <c r="M15" i="1"/>
  <c r="M11" i="1"/>
  <c r="V50" i="1"/>
  <c r="Z50" i="1"/>
  <c r="I16" i="1" l="1"/>
  <c r="M36" i="1"/>
  <c r="M33" i="1"/>
  <c r="M35" i="1"/>
  <c r="M24" i="1"/>
  <c r="M9" i="1" l="1"/>
  <c r="M8" i="1"/>
  <c r="M12" i="1" l="1"/>
  <c r="AR57" i="1"/>
  <c r="AQ57" i="1"/>
  <c r="AR59" i="1"/>
  <c r="AQ59" i="1"/>
  <c r="L61" i="1" l="1"/>
  <c r="J61" i="1"/>
  <c r="K61" i="1"/>
  <c r="M59" i="1" s="1"/>
  <c r="O61" i="1"/>
  <c r="P61" i="1"/>
  <c r="N61" i="1"/>
  <c r="Y58" i="1"/>
  <c r="Y61" i="1" s="1"/>
  <c r="V61" i="1"/>
  <c r="D61" i="1"/>
  <c r="C61" i="1"/>
  <c r="E57" i="1" s="1"/>
  <c r="B61" i="1"/>
  <c r="H61" i="1"/>
  <c r="I59" i="1"/>
  <c r="F61" i="1"/>
  <c r="AR61" i="1"/>
  <c r="AQ61" i="1"/>
  <c r="AJ61" i="1"/>
  <c r="AI61" i="1"/>
  <c r="AK57" i="1" s="1"/>
  <c r="AF61" i="1"/>
  <c r="AE61" i="1"/>
  <c r="AD61" i="1"/>
  <c r="AB61" i="1"/>
  <c r="AA61" i="1"/>
  <c r="Z61" i="1"/>
  <c r="S61" i="1"/>
  <c r="T61" i="1"/>
  <c r="R61" i="1"/>
  <c r="Q59" i="1" l="1"/>
  <c r="Q58" i="1"/>
  <c r="U60" i="1"/>
  <c r="U59" i="1"/>
  <c r="AC58" i="1"/>
  <c r="AC57" i="1"/>
  <c r="AC59" i="1"/>
  <c r="AS59" i="1"/>
  <c r="AS60" i="1"/>
  <c r="AS58" i="1"/>
  <c r="AS57" i="1"/>
  <c r="AG57" i="1"/>
  <c r="AG58" i="1"/>
  <c r="AC60" i="1"/>
  <c r="U58" i="1"/>
  <c r="AK58" i="1"/>
  <c r="AK61" i="1" s="1"/>
  <c r="U57" i="1"/>
  <c r="M58" i="1"/>
  <c r="M57" i="1"/>
  <c r="E58" i="1"/>
  <c r="E59" i="1"/>
  <c r="I58" i="1"/>
  <c r="I57" i="1"/>
  <c r="Q57" i="1"/>
  <c r="M14" i="1"/>
  <c r="M16" i="1" s="1"/>
  <c r="AG61" i="1" l="1"/>
  <c r="AC61" i="1"/>
  <c r="U61" i="1"/>
  <c r="M61" i="1"/>
  <c r="E61" i="1"/>
  <c r="I61" i="1"/>
  <c r="Q61" i="1"/>
  <c r="K50" i="1"/>
  <c r="M46" i="1" s="1"/>
  <c r="H50" i="1"/>
  <c r="F50" i="1"/>
  <c r="D50" i="1"/>
  <c r="C50" i="1"/>
  <c r="E46" i="1" l="1"/>
  <c r="E44" i="1"/>
  <c r="E43" i="1"/>
  <c r="AS61" i="1"/>
  <c r="E50" i="1" l="1"/>
  <c r="AR44" i="1"/>
  <c r="AQ44" i="1"/>
  <c r="X50" i="1"/>
  <c r="W50" i="1"/>
  <c r="E33" i="1" l="1"/>
  <c r="E29" i="1"/>
  <c r="E31" i="1"/>
  <c r="E32" i="1"/>
  <c r="E38" i="1" l="1"/>
  <c r="T50" i="1"/>
  <c r="S50" i="1"/>
  <c r="U43" i="1" s="1"/>
  <c r="R50" i="1"/>
  <c r="U37" i="1" l="1"/>
  <c r="U34" i="1"/>
  <c r="U38" i="1" l="1"/>
  <c r="AF50" i="1"/>
  <c r="N50" i="1"/>
  <c r="M26" i="1" l="1"/>
  <c r="M27" i="1"/>
  <c r="M23" i="1"/>
  <c r="M28" i="1"/>
  <c r="M22" i="1"/>
  <c r="M21" i="1"/>
  <c r="AB50" i="1"/>
  <c r="M38" i="1" l="1"/>
  <c r="L50" i="1"/>
  <c r="AA50" i="1"/>
  <c r="AG34" i="1" l="1"/>
  <c r="AG32" i="1"/>
  <c r="AG31" i="1"/>
  <c r="AQ50" i="1"/>
  <c r="Y45" i="1" l="1"/>
  <c r="Y43" i="1"/>
  <c r="AG45" i="1"/>
  <c r="I44" i="1"/>
  <c r="I45" i="1"/>
  <c r="I43" i="1"/>
  <c r="U46" i="1"/>
  <c r="U44" i="1"/>
  <c r="AG43" i="1"/>
  <c r="AG50" i="1" s="1"/>
  <c r="M45" i="1"/>
  <c r="M43" i="1"/>
  <c r="M44" i="1"/>
  <c r="I46" i="1"/>
  <c r="AG38" i="1"/>
  <c r="Q43" i="1"/>
  <c r="AC43" i="1"/>
  <c r="AC44" i="1"/>
  <c r="AC23" i="1"/>
  <c r="Y50" i="1" l="1"/>
  <c r="U50" i="1"/>
  <c r="AC50" i="1"/>
  <c r="M50" i="1"/>
  <c r="I50" i="1"/>
  <c r="AC22" i="1"/>
  <c r="AC21" i="1"/>
  <c r="O50" i="1"/>
  <c r="P50" i="1"/>
  <c r="Q46" i="1" l="1"/>
  <c r="Q45" i="1"/>
  <c r="AC38" i="1"/>
  <c r="Q44" i="1"/>
  <c r="I28" i="1" l="1"/>
  <c r="I27" i="1"/>
  <c r="Q26" i="1"/>
  <c r="I32" i="1"/>
  <c r="I34" i="1"/>
  <c r="I22" i="1"/>
  <c r="I29" i="1"/>
  <c r="Q24" i="1"/>
  <c r="Q23" i="1"/>
  <c r="Q32" i="1"/>
  <c r="Q25" i="1"/>
  <c r="Q50" i="1"/>
  <c r="I24" i="1"/>
  <c r="Q31" i="1"/>
  <c r="Q34" i="1"/>
  <c r="Q33" i="1"/>
  <c r="I30" i="1"/>
  <c r="I31" i="1"/>
  <c r="I23" i="1"/>
  <c r="I21" i="1"/>
  <c r="I35" i="1"/>
  <c r="AS36" i="1" l="1"/>
  <c r="Y31" i="1"/>
  <c r="Y38" i="1" s="1"/>
  <c r="AS29" i="1"/>
  <c r="AS27" i="1"/>
  <c r="AS26" i="1"/>
  <c r="E14" i="1"/>
  <c r="E15" i="1"/>
  <c r="AS23" i="1"/>
  <c r="AS24" i="1"/>
  <c r="AS22" i="1"/>
  <c r="AS30" i="1"/>
  <c r="AS28" i="1"/>
  <c r="AS25" i="1"/>
  <c r="AS31" i="1"/>
  <c r="E12" i="1"/>
  <c r="E13" i="1"/>
  <c r="E6" i="1"/>
  <c r="E7" i="1"/>
  <c r="Q38" i="1"/>
  <c r="I38" i="1"/>
  <c r="AS33" i="1"/>
  <c r="AS35" i="1"/>
  <c r="AS21" i="1"/>
  <c r="AS32" i="1"/>
  <c r="AS34" i="1"/>
  <c r="E11" i="1"/>
  <c r="E10" i="1"/>
  <c r="E9" i="1"/>
  <c r="E8" i="1"/>
  <c r="AR50" i="1"/>
  <c r="AS43" i="1" l="1"/>
  <c r="AS49" i="1"/>
  <c r="AS46" i="1"/>
  <c r="E16" i="1"/>
  <c r="AS45" i="1"/>
  <c r="AS44" i="1"/>
  <c r="AS38" i="1"/>
  <c r="AS50" i="1" l="1"/>
</calcChain>
</file>

<file path=xl/sharedStrings.xml><?xml version="1.0" encoding="utf-8"?>
<sst xmlns="http://schemas.openxmlformats.org/spreadsheetml/2006/main" count="235" uniqueCount="61">
  <si>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</si>
  <si>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</si>
  <si>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</si>
  <si>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</si>
  <si>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</si>
  <si>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</si>
  <si>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</si>
  <si>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</si>
  <si>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</si>
  <si>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</si>
  <si>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</si>
  <si>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</si>
  <si>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</si>
  <si>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</si>
  <si>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</si>
  <si>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</si>
  <si>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</si>
  <si>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</si>
  <si>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</si>
  <si>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</si>
  <si>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</si>
  <si>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</si>
  <si>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</si>
  <si>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</si>
  <si>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направления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</si>
  <si>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</si>
  <si>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</si>
  <si>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</si>
  <si>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</si>
  <si>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</si>
  <si>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</si>
  <si>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</si>
  <si>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</si>
  <si>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</si>
  <si>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</si>
  <si>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</si>
  <si>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</si>
  <si>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</si>
  <si>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</si>
  <si>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</si>
  <si>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Проекты на рассмотрении в БВУ</t>
  </si>
  <si>
    <t>Производство в АПК (МСХ)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</si>
  <si>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</si>
  <si>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</si>
  <si>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</si>
  <si>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</si>
  <si>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</si>
  <si>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</si>
  <si>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</si>
  <si>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</si>
  <si>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</si>
  <si>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</si>
  <si>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</si>
  <si>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</si>
  <si>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</si>
  <si>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</si>
  <si>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Одобренные Фондом  но не подписанные</t>
  </si>
  <si>
    <t>АО ДБ "Альфа Банк"</t>
  </si>
  <si>
    <t>Проекты  подписанные Фондом</t>
  </si>
  <si>
    <t>Проекты  подписанные,одобренные фондом Фондом</t>
  </si>
  <si>
    <t>по состоянию на 18.09.2020г.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</si>
</sst>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2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4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4" fontId="2" fillId="0" borderId="18" xfId="1" applyFont="1" applyFill="1" applyBorder="1" applyAlignment="1">
      <alignment horizontal="center" wrapText="1"/>
    </xf>
    <xf numFmtId="164" fontId="2" fillId="0" borderId="20" xfId="1" applyFont="1" applyFill="1" applyBorder="1" applyAlignment="1">
      <alignment horizontal="center" wrapText="1"/>
    </xf>
    <xf numFmtId="164" fontId="2" fillId="0" borderId="35" xfId="1" applyFont="1" applyFill="1" applyBorder="1" applyAlignment="1">
      <alignment horizontal="center" wrapText="1"/>
    </xf>
    <xf numFmtId="164" fontId="2" fillId="0" borderId="37" xfId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30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9" fontId="2" fillId="0" borderId="37" xfId="2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164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4" fontId="3" fillId="0" borderId="38" xfId="1" applyFont="1" applyFill="1" applyBorder="1" applyAlignment="1">
      <alignment horizontal="center" wrapText="1"/>
    </xf>
    <xf numFmtId="164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4" fontId="3" fillId="0" borderId="27" xfId="0" applyNumberFormat="1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9" fontId="2" fillId="0" borderId="3" xfId="2" applyFont="1" applyFill="1" applyBorder="1" applyAlignment="1">
      <alignment horizontal="center" wrapText="1"/>
    </xf>
    <xf numFmtId="9" fontId="2" fillId="0" borderId="5" xfId="2" applyFont="1" applyFill="1" applyBorder="1" applyAlignment="1">
      <alignment horizontal="center" wrapText="1"/>
    </xf>
    <xf numFmtId="43" fontId="2" fillId="0" borderId="4" xfId="0" applyNumberFormat="1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164" fontId="2" fillId="0" borderId="19" xfId="1" applyFont="1" applyFill="1" applyBorder="1" applyAlignment="1">
      <alignment horizontal="center" wrapText="1"/>
    </xf>
    <xf numFmtId="9" fontId="2" fillId="0" borderId="19" xfId="2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9" fontId="2" fillId="0" borderId="46" xfId="2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2" fillId="5" borderId="8" xfId="0" applyFont="1" applyFill="1" applyBorder="1" applyAlignment="1">
      <alignment wrapText="1"/>
    </xf>
    <xf numFmtId="0" fontId="2" fillId="5" borderId="10" xfId="0" applyFont="1" applyFill="1" applyBorder="1" applyAlignment="1">
      <alignment wrapText="1"/>
    </xf>
    <xf numFmtId="0" fontId="2" fillId="5" borderId="29" xfId="0" applyFont="1" applyFill="1" applyBorder="1" applyAlignment="1">
      <alignment wrapText="1"/>
    </xf>
    <xf numFmtId="0" fontId="2" fillId="5" borderId="5" xfId="0" applyFont="1" applyFill="1" applyBorder="1" applyAlignment="1">
      <alignment horizontal="center" vertical="center" wrapText="1"/>
    </xf>
    <xf numFmtId="164" fontId="2" fillId="5" borderId="7" xfId="1" applyFont="1" applyFill="1" applyBorder="1" applyAlignment="1">
      <alignment horizontal="right" vertical="center" wrapText="1"/>
    </xf>
    <xf numFmtId="9" fontId="2" fillId="5" borderId="9" xfId="2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4" fontId="2" fillId="5" borderId="20" xfId="1" applyFont="1" applyFill="1" applyBorder="1" applyAlignment="1">
      <alignment horizontal="right" vertical="center" wrapText="1"/>
    </xf>
    <xf numFmtId="0" fontId="2" fillId="5" borderId="34" xfId="0" applyFont="1" applyFill="1" applyBorder="1" applyAlignment="1">
      <alignment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wrapText="1"/>
    </xf>
    <xf numFmtId="9" fontId="2" fillId="5" borderId="49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9" fontId="2" fillId="0" borderId="27" xfId="2" applyFont="1" applyFill="1" applyBorder="1" applyAlignment="1">
      <alignment horizontal="center" wrapText="1"/>
    </xf>
    <xf numFmtId="9" fontId="2" fillId="0" borderId="43" xfId="2" applyFont="1" applyFill="1" applyBorder="1" applyAlignment="1">
      <alignment horizontal="center" wrapText="1"/>
    </xf>
    <xf numFmtId="9" fontId="2" fillId="0" borderId="48" xfId="2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3" borderId="27" xfId="0" applyFont="1" applyFill="1" applyBorder="1" applyAlignment="1">
      <alignment wrapText="1"/>
    </xf>
    <xf numFmtId="0" fontId="3" fillId="5" borderId="27" xfId="0" applyFont="1" applyFill="1" applyBorder="1" applyAlignment="1">
      <alignment horizontal="center" vertical="center" wrapText="1"/>
    </xf>
    <xf numFmtId="9" fontId="3" fillId="5" borderId="27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4" fontId="3" fillId="5" borderId="38" xfId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17" xfId="1" applyFont="1" applyFill="1" applyBorder="1" applyAlignment="1">
      <alignment horizontal="right" vertical="center" wrapText="1"/>
    </xf>
    <xf numFmtId="164" fontId="3" fillId="5" borderId="40" xfId="1" applyFont="1" applyFill="1" applyBorder="1" applyAlignment="1">
      <alignment horizontal="right" vertical="center" wrapText="1"/>
    </xf>
    <xf numFmtId="0" fontId="2" fillId="5" borderId="18" xfId="0" applyFont="1" applyFill="1" applyBorder="1" applyAlignment="1">
      <alignment wrapText="1"/>
    </xf>
    <xf numFmtId="164" fontId="3" fillId="5" borderId="42" xfId="1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164" fontId="2" fillId="5" borderId="5" xfId="1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9" fontId="3" fillId="5" borderId="9" xfId="2" applyFont="1" applyFill="1" applyBorder="1" applyAlignment="1">
      <alignment horizontal="center" vertical="center" wrapText="1"/>
    </xf>
    <xf numFmtId="164" fontId="3" fillId="5" borderId="38" xfId="1" applyFont="1" applyFill="1" applyBorder="1" applyAlignment="1">
      <alignment horizontal="right" vertical="center" wrapText="1"/>
    </xf>
    <xf numFmtId="164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64" fontId="3" fillId="2" borderId="14" xfId="1" applyFont="1" applyFill="1" applyBorder="1" applyAlignment="1">
      <alignment horizontal="center" wrapText="1"/>
    </xf>
    <xf numFmtId="9" fontId="3" fillId="2" borderId="51" xfId="2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64" fontId="5" fillId="2" borderId="44" xfId="0" applyNumberFormat="1" applyFont="1" applyFill="1" applyBorder="1" applyAlignment="1">
      <alignment wrapText="1"/>
    </xf>
    <xf numFmtId="164" fontId="5" fillId="2" borderId="14" xfId="0" applyNumberFormat="1" applyFont="1" applyFill="1" applyBorder="1" applyAlignment="1">
      <alignment wrapText="1"/>
    </xf>
    <xf numFmtId="9" fontId="2" fillId="0" borderId="28" xfId="2" applyFont="1" applyFill="1" applyBorder="1" applyAlignment="1">
      <alignment horizontal="center" wrapText="1"/>
    </xf>
    <xf numFmtId="1" fontId="2" fillId="0" borderId="30" xfId="0" applyNumberFormat="1" applyFont="1" applyFill="1" applyBorder="1" applyAlignment="1">
      <alignment horizontal="center" wrapText="1"/>
    </xf>
    <xf numFmtId="9" fontId="3" fillId="0" borderId="32" xfId="2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 wrapText="1"/>
    </xf>
    <xf numFmtId="164" fontId="3" fillId="0" borderId="14" xfId="1" applyFont="1" applyFill="1" applyBorder="1" applyAlignment="1">
      <alignment horizontal="center" wrapText="1"/>
    </xf>
    <xf numFmtId="9" fontId="3" fillId="0" borderId="51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9" fontId="3" fillId="0" borderId="48" xfId="2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4" fontId="3" fillId="0" borderId="15" xfId="1" applyFont="1" applyFill="1" applyBorder="1" applyAlignment="1">
      <alignment horizontal="center" wrapText="1"/>
    </xf>
    <xf numFmtId="164" fontId="3" fillId="0" borderId="44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4" fontId="3" fillId="0" borderId="14" xfId="0" applyNumberFormat="1" applyFont="1" applyFill="1" applyBorder="1" applyAlignment="1">
      <alignment horizontal="center" wrapText="1"/>
    </xf>
    <xf numFmtId="164" fontId="3" fillId="0" borderId="43" xfId="0" applyNumberFormat="1" applyFont="1" applyFill="1" applyBorder="1" applyAlignment="1">
      <alignment horizontal="center" wrapText="1"/>
    </xf>
    <xf numFmtId="164" fontId="2" fillId="0" borderId="27" xfId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0" fontId="5" fillId="2" borderId="52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9" fontId="2" fillId="2" borderId="44" xfId="2" applyFont="1" applyFill="1" applyBorder="1" applyAlignment="1">
      <alignment horizontal="center" wrapText="1"/>
    </xf>
    <xf numFmtId="164" fontId="0" fillId="0" borderId="0" xfId="1" applyFont="1" applyBorder="1" applyAlignment="1">
      <alignment wrapText="1"/>
    </xf>
    <xf numFmtId="0" fontId="2" fillId="0" borderId="5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9" fontId="2" fillId="0" borderId="53" xfId="2" applyFont="1" applyFill="1" applyBorder="1" applyAlignment="1">
      <alignment horizontal="center" wrapText="1"/>
    </xf>
    <xf numFmtId="9" fontId="2" fillId="0" borderId="25" xfId="2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164" fontId="0" fillId="0" borderId="0" xfId="1" applyFont="1" applyFill="1" applyAlignment="1">
      <alignment wrapText="1"/>
    </xf>
    <xf numFmtId="0" fontId="2" fillId="0" borderId="5" xfId="0" applyFont="1" applyFill="1" applyBorder="1" applyAlignment="1">
      <alignment horizontal="center"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wrapText="1"/>
    </xf>
    <xf numFmtId="165" fontId="2" fillId="0" borderId="1" xfId="1" applyNumberFormat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9" fontId="2" fillId="0" borderId="30" xfId="2" applyFont="1" applyFill="1" applyBorder="1" applyAlignment="1">
      <alignment horizontal="center" wrapText="1"/>
    </xf>
    <xf numFmtId="9" fontId="2" fillId="0" borderId="41" xfId="2" applyFont="1" applyFill="1" applyBorder="1" applyAlignment="1">
      <alignment horizontal="center" wrapText="1"/>
    </xf>
    <xf numFmtId="9" fontId="2" fillId="0" borderId="55" xfId="2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164" fontId="2" fillId="0" borderId="15" xfId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64" fontId="3" fillId="0" borderId="42" xfId="1" applyFont="1" applyFill="1" applyBorder="1" applyAlignment="1">
      <alignment horizontal="center" wrapText="1"/>
    </xf>
    <xf numFmtId="1" fontId="2" fillId="0" borderId="54" xfId="0" applyNumberFormat="1" applyFont="1" applyFill="1" applyBorder="1" applyAlignment="1">
      <alignment horizontal="center" wrapText="1"/>
    </xf>
    <xf numFmtId="1" fontId="3" fillId="0" borderId="48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9" fontId="2" fillId="0" borderId="8" xfId="2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9" fontId="2" fillId="0" borderId="57" xfId="2" applyFont="1" applyFill="1" applyBorder="1" applyAlignment="1">
      <alignment horizontal="center" wrapText="1"/>
    </xf>
    <xf numFmtId="1" fontId="2" fillId="0" borderId="41" xfId="0" applyNumberFormat="1" applyFont="1" applyFill="1" applyBorder="1" applyAlignment="1">
      <alignment horizontal="center" wrapText="1"/>
    </xf>
    <xf numFmtId="1" fontId="2" fillId="0" borderId="17" xfId="0" applyNumberFormat="1" applyFont="1" applyFill="1" applyBorder="1" applyAlignment="1">
      <alignment horizontal="center" wrapText="1"/>
    </xf>
    <xf numFmtId="164" fontId="2" fillId="0" borderId="38" xfId="1" applyFont="1" applyFill="1" applyBorder="1" applyAlignment="1">
      <alignment horizontal="center" wrapText="1"/>
    </xf>
    <xf numFmtId="164" fontId="2" fillId="0" borderId="40" xfId="1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56" xfId="0" applyFont="1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47" xfId="0" applyFont="1" applyFill="1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36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5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2" fillId="3" borderId="43" xfId="0" applyFont="1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0" fontId="0" fillId="3" borderId="53" xfId="0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4"/>
  <sheetViews>
    <sheetView tabSelected="1" zoomScale="80" zoomScaleNormal="80" zoomScaleSheetLayoutView="80" workbookViewId="0">
      <selection activeCell="C17" sqref="C17:D17"/>
    </sheetView>
  </sheetViews>
  <sheetFormatPr defaultRowHeight="15" x14ac:dyDescent="0.25"/>
  <cols>
    <col min="1" max="1" width="34.710937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8.85546875" style="1" customWidth="1"/>
    <col min="6" max="6" width="9.7109375" style="1" customWidth="1"/>
    <col min="7" max="8" width="14.7109375" style="1" customWidth="1"/>
    <col min="9" max="9" width="8.42578125" style="1" customWidth="1"/>
    <col min="10" max="10" width="10" style="1" customWidth="1"/>
    <col min="11" max="11" width="13.5703125" style="1" customWidth="1"/>
    <col min="12" max="12" width="14.140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4" style="1" customWidth="1"/>
    <col min="20" max="20" width="12.7109375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37" width="10" style="1" customWidth="1"/>
    <col min="38" max="38" width="9.140625" style="1"/>
    <col min="39" max="39" width="10.85546875" style="1" customWidth="1"/>
    <col min="40" max="40" width="10.7109375" style="1" customWidth="1"/>
    <col min="41" max="41" width="9.140625" style="1"/>
    <col min="42" max="42" width="9.140625" style="1" customWidth="1"/>
    <col min="43" max="44" width="13.7109375" style="1" customWidth="1"/>
    <col min="45" max="45" width="13" style="1" bestFit="1" customWidth="1"/>
    <col min="46" max="56" width="9.140625" style="1"/>
    <col min="57" max="62" width="28.140625" style="1" customWidth="1"/>
    <col min="63" max="16384" width="9.140625" style="1"/>
  </cols>
  <sheetData>
    <row r="1" spans="1:20" ht="32.25" customHeight="1" x14ac:dyDescent="0.25">
      <c r="A1" s="3" t="s">
        <v>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18" t="s">
        <v>21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5"/>
      <c r="O2" s="5"/>
      <c r="P2" s="5"/>
      <c r="Q2" s="5"/>
      <c r="R2" s="5"/>
      <c r="S2" s="3"/>
      <c r="T2" s="3"/>
    </row>
    <row r="3" spans="1:20" ht="27" customHeight="1" x14ac:dyDescent="0.25">
      <c r="A3" s="219" t="s">
        <v>0</v>
      </c>
      <c r="B3" s="209" t="s">
        <v>58</v>
      </c>
      <c r="C3" s="210"/>
      <c r="D3" s="210"/>
      <c r="E3" s="211"/>
      <c r="F3" s="222" t="s">
        <v>40</v>
      </c>
      <c r="G3" s="222"/>
      <c r="H3" s="222"/>
      <c r="I3" s="222"/>
      <c r="J3" s="223" t="s">
        <v>56</v>
      </c>
      <c r="K3" s="222"/>
      <c r="L3" s="222"/>
      <c r="M3" s="222"/>
      <c r="N3" s="209" t="s">
        <v>59</v>
      </c>
      <c r="O3" s="210"/>
      <c r="P3" s="210"/>
      <c r="Q3" s="211"/>
    </row>
    <row r="4" spans="1:20" ht="18" customHeight="1" x14ac:dyDescent="0.25">
      <c r="A4" s="220"/>
      <c r="B4" s="212" t="s">
        <v>2</v>
      </c>
      <c r="C4" s="214" t="s">
        <v>30</v>
      </c>
      <c r="D4" s="214" t="s">
        <v>36</v>
      </c>
      <c r="E4" s="216" t="s">
        <v>1</v>
      </c>
      <c r="F4" s="228" t="s">
        <v>2</v>
      </c>
      <c r="G4" s="224" t="s">
        <v>30</v>
      </c>
      <c r="H4" s="224" t="s">
        <v>36</v>
      </c>
      <c r="I4" s="226" t="s">
        <v>1</v>
      </c>
      <c r="J4" s="207" t="s">
        <v>2</v>
      </c>
      <c r="K4" s="224" t="s">
        <v>30</v>
      </c>
      <c r="L4" s="224" t="s">
        <v>36</v>
      </c>
      <c r="M4" s="226" t="s">
        <v>1</v>
      </c>
      <c r="N4" s="212" t="s">
        <v>2</v>
      </c>
      <c r="O4" s="214" t="s">
        <v>30</v>
      </c>
      <c r="P4" s="214" t="s">
        <v>36</v>
      </c>
      <c r="Q4" s="216" t="s">
        <v>1</v>
      </c>
    </row>
    <row r="5" spans="1:20" ht="30" customHeight="1" thickBot="1" x14ac:dyDescent="0.3">
      <c r="A5" s="221"/>
      <c r="B5" s="213"/>
      <c r="C5" s="215"/>
      <c r="D5" s="215"/>
      <c r="E5" s="217"/>
      <c r="F5" s="229"/>
      <c r="G5" s="225"/>
      <c r="H5" s="225"/>
      <c r="I5" s="227"/>
      <c r="J5" s="208"/>
      <c r="K5" s="225"/>
      <c r="L5" s="225"/>
      <c r="M5" s="227"/>
      <c r="N5" s="213"/>
      <c r="O5" s="215"/>
      <c r="P5" s="215"/>
      <c r="Q5" s="217"/>
    </row>
    <row r="6" spans="1:20" s="30" customFormat="1" ht="16.5" customHeight="1" x14ac:dyDescent="0.25">
      <c r="A6" s="24" t="s">
        <v>22</v>
      </c>
      <c r="B6" s="14">
        <v>28</v>
      </c>
      <c r="C6" s="180">
        <v>2997.15</v>
      </c>
      <c r="D6" s="180">
        <v>809.78096400000004</v>
      </c>
      <c r="E6" s="17">
        <f>C6/C16</f>
        <v>0.10093935116663506</v>
      </c>
      <c r="F6" s="25">
        <v>3</v>
      </c>
      <c r="G6" s="180">
        <v>1267.6297999999999</v>
      </c>
      <c r="H6" s="180">
        <v>620</v>
      </c>
      <c r="I6" s="18">
        <f>G6/G16</f>
        <v>7.3534255025303696E-2</v>
      </c>
      <c r="J6" s="14"/>
      <c r="K6" s="180"/>
      <c r="L6" s="180"/>
      <c r="M6" s="18">
        <f>K6/K16</f>
        <v>0</v>
      </c>
      <c r="N6" s="14">
        <f>B6+J6</f>
        <v>28</v>
      </c>
      <c r="O6" s="180">
        <f>C6+K6</f>
        <v>2997.15</v>
      </c>
      <c r="P6" s="180">
        <f>D6+L6</f>
        <v>809.78096400000004</v>
      </c>
      <c r="Q6" s="17">
        <f>O6/O16</f>
        <v>9.8429921386053845E-2</v>
      </c>
    </row>
    <row r="7" spans="1:20" s="30" customFormat="1" x14ac:dyDescent="0.25">
      <c r="A7" s="24" t="s">
        <v>23</v>
      </c>
      <c r="B7" s="14">
        <v>28</v>
      </c>
      <c r="C7" s="180">
        <v>3221.2363</v>
      </c>
      <c r="D7" s="180">
        <v>1414.0822539999999</v>
      </c>
      <c r="E7" s="17">
        <f>C7/C16</f>
        <v>0.10848622927661686</v>
      </c>
      <c r="F7" s="25">
        <v>2</v>
      </c>
      <c r="G7" s="180">
        <v>530</v>
      </c>
      <c r="H7" s="180">
        <v>242</v>
      </c>
      <c r="I7" s="18">
        <f>G7/G16</f>
        <v>3.0744902938863509E-2</v>
      </c>
      <c r="J7" s="14"/>
      <c r="K7" s="180"/>
      <c r="L7" s="180"/>
      <c r="M7" s="18">
        <f>K7/K16</f>
        <v>0</v>
      </c>
      <c r="N7" s="14">
        <f t="shared" ref="N7:N15" si="0">B7+J7</f>
        <v>28</v>
      </c>
      <c r="O7" s="180">
        <f t="shared" ref="O7:O15" si="1">C7+K7</f>
        <v>3221.2363</v>
      </c>
      <c r="P7" s="180">
        <f t="shared" ref="P7:P15" si="2">D7+L7</f>
        <v>1414.0822539999999</v>
      </c>
      <c r="Q7" s="17">
        <f>O7/O16</f>
        <v>0.10578917831102978</v>
      </c>
    </row>
    <row r="8" spans="1:20" s="30" customFormat="1" x14ac:dyDescent="0.25">
      <c r="A8" s="24" t="s">
        <v>19</v>
      </c>
      <c r="B8" s="14">
        <v>32</v>
      </c>
      <c r="C8" s="182">
        <v>6512.3091860000004</v>
      </c>
      <c r="D8" s="182">
        <v>3069.503013</v>
      </c>
      <c r="E8" s="17">
        <f>C8/C16</f>
        <v>0.21932444616764504</v>
      </c>
      <c r="F8" s="25">
        <v>4</v>
      </c>
      <c r="G8" s="180">
        <v>285</v>
      </c>
      <c r="H8" s="180">
        <v>128</v>
      </c>
      <c r="I8" s="18">
        <f>G8/G16</f>
        <v>1.6532636485992642E-2</v>
      </c>
      <c r="J8" s="14">
        <v>1</v>
      </c>
      <c r="K8" s="180">
        <v>10</v>
      </c>
      <c r="L8" s="180">
        <v>4.26</v>
      </c>
      <c r="M8" s="18">
        <f>K8/K16</f>
        <v>1.3210039630118891E-2</v>
      </c>
      <c r="N8" s="14">
        <f t="shared" si="0"/>
        <v>33</v>
      </c>
      <c r="O8" s="180">
        <f t="shared" si="1"/>
        <v>6522.3091860000004</v>
      </c>
      <c r="P8" s="180">
        <f t="shared" si="2"/>
        <v>3073.7630130000002</v>
      </c>
      <c r="Q8" s="17">
        <f>O8/O16</f>
        <v>0.21420028374739897</v>
      </c>
    </row>
    <row r="9" spans="1:20" s="30" customFormat="1" ht="15.75" customHeight="1" x14ac:dyDescent="0.25">
      <c r="A9" s="24" t="s">
        <v>26</v>
      </c>
      <c r="B9" s="14">
        <v>33</v>
      </c>
      <c r="C9" s="180">
        <v>4845.7923959999998</v>
      </c>
      <c r="D9" s="180">
        <v>2146.5728239999999</v>
      </c>
      <c r="E9" s="17">
        <f>C9/C16</f>
        <v>0.16319875226146635</v>
      </c>
      <c r="F9" s="25">
        <v>6</v>
      </c>
      <c r="G9" s="180">
        <v>2351</v>
      </c>
      <c r="H9" s="180">
        <v>1148.9271289999999</v>
      </c>
      <c r="I9" s="18">
        <f>G9/G16</f>
        <v>0.13637974869673228</v>
      </c>
      <c r="J9" s="14">
        <v>1</v>
      </c>
      <c r="K9" s="180">
        <v>60</v>
      </c>
      <c r="L9" s="180">
        <v>4.9709000000000003</v>
      </c>
      <c r="M9" s="18">
        <f>K9/K16</f>
        <v>7.9260237780713338E-2</v>
      </c>
      <c r="N9" s="14">
        <f t="shared" si="0"/>
        <v>34</v>
      </c>
      <c r="O9" s="180">
        <f t="shared" si="1"/>
        <v>4905.7923959999998</v>
      </c>
      <c r="P9" s="180">
        <f t="shared" si="2"/>
        <v>2151.5437239999997</v>
      </c>
      <c r="Q9" s="17">
        <f>O9/O16</f>
        <v>0.16111197633571248</v>
      </c>
    </row>
    <row r="10" spans="1:20" s="30" customFormat="1" x14ac:dyDescent="0.25">
      <c r="A10" s="24" t="s">
        <v>27</v>
      </c>
      <c r="B10" s="14">
        <v>11</v>
      </c>
      <c r="C10" s="180">
        <v>1587.2</v>
      </c>
      <c r="D10" s="180">
        <v>346.82104900000002</v>
      </c>
      <c r="E10" s="17">
        <f>C10/C16</f>
        <v>5.3454427763603145E-2</v>
      </c>
      <c r="F10" s="25">
        <v>3</v>
      </c>
      <c r="G10" s="180">
        <v>1900</v>
      </c>
      <c r="H10" s="180">
        <v>928.39514499999996</v>
      </c>
      <c r="I10" s="18">
        <f>G10/G16</f>
        <v>0.11021757657328426</v>
      </c>
      <c r="J10" s="14"/>
      <c r="K10" s="180"/>
      <c r="L10" s="180"/>
      <c r="M10" s="18">
        <f>K10/K16</f>
        <v>0</v>
      </c>
      <c r="N10" s="14">
        <f t="shared" si="0"/>
        <v>11</v>
      </c>
      <c r="O10" s="180">
        <f t="shared" si="1"/>
        <v>1587.2</v>
      </c>
      <c r="P10" s="180">
        <f t="shared" si="2"/>
        <v>346.82104900000002</v>
      </c>
      <c r="Q10" s="17">
        <f>O10/O16</f>
        <v>5.2125509642141583E-2</v>
      </c>
    </row>
    <row r="11" spans="1:20" s="30" customFormat="1" x14ac:dyDescent="0.25">
      <c r="A11" s="24" t="s">
        <v>28</v>
      </c>
      <c r="B11" s="14">
        <v>10</v>
      </c>
      <c r="C11" s="180">
        <v>2862.4014990000001</v>
      </c>
      <c r="D11" s="180">
        <v>1129.2039279999999</v>
      </c>
      <c r="E11" s="17">
        <f>C11/C16</f>
        <v>9.6401231198793388E-2</v>
      </c>
      <c r="F11" s="25">
        <v>4</v>
      </c>
      <c r="G11" s="180">
        <v>6015</v>
      </c>
      <c r="H11" s="180">
        <v>1860.2642820000001</v>
      </c>
      <c r="I11" s="18">
        <f>G11/G16</f>
        <v>0.3489256437306868</v>
      </c>
      <c r="J11" s="14">
        <v>1</v>
      </c>
      <c r="K11" s="180">
        <v>550</v>
      </c>
      <c r="L11" s="180">
        <v>144.00706500000001</v>
      </c>
      <c r="M11" s="18">
        <f>K11/K16</f>
        <v>0.72655217965653895</v>
      </c>
      <c r="N11" s="14">
        <f t="shared" si="0"/>
        <v>11</v>
      </c>
      <c r="O11" s="180">
        <f t="shared" si="1"/>
        <v>3412.4014990000001</v>
      </c>
      <c r="P11" s="180">
        <f t="shared" si="2"/>
        <v>1273.2109929999999</v>
      </c>
      <c r="Q11" s="17">
        <f>O11/O16</f>
        <v>0.11206726766568983</v>
      </c>
    </row>
    <row r="12" spans="1:20" s="30" customFormat="1" x14ac:dyDescent="0.25">
      <c r="A12" s="32" t="s">
        <v>35</v>
      </c>
      <c r="B12" s="14">
        <v>10</v>
      </c>
      <c r="C12" s="180">
        <v>1115.5</v>
      </c>
      <c r="D12" s="180">
        <v>508.12774000000002</v>
      </c>
      <c r="E12" s="17">
        <f>C12/C16</f>
        <v>3.7568305298827688E-2</v>
      </c>
      <c r="F12" s="25"/>
      <c r="G12" s="180"/>
      <c r="H12" s="180"/>
      <c r="I12" s="18">
        <f>G12/G16</f>
        <v>0</v>
      </c>
      <c r="J12" s="14">
        <v>2</v>
      </c>
      <c r="K12" s="180">
        <v>137</v>
      </c>
      <c r="L12" s="180">
        <v>67.054199999999994</v>
      </c>
      <c r="M12" s="18">
        <f>K12/K16</f>
        <v>0.1809775429326288</v>
      </c>
      <c r="N12" s="14">
        <f t="shared" si="0"/>
        <v>12</v>
      </c>
      <c r="O12" s="180">
        <f t="shared" si="1"/>
        <v>1252.5</v>
      </c>
      <c r="P12" s="180">
        <f t="shared" si="2"/>
        <v>575.18194000000005</v>
      </c>
      <c r="Q12" s="17">
        <f>O12/O16</f>
        <v>4.1133569069293302E-2</v>
      </c>
    </row>
    <row r="13" spans="1:20" s="30" customFormat="1" ht="14.25" customHeight="1" x14ac:dyDescent="0.25">
      <c r="A13" s="32" t="s">
        <v>29</v>
      </c>
      <c r="B13" s="14">
        <v>5</v>
      </c>
      <c r="C13" s="180">
        <v>2795.4929999999999</v>
      </c>
      <c r="D13" s="180">
        <v>1362.2736990000001</v>
      </c>
      <c r="E13" s="17">
        <f>C13/C16</f>
        <v>9.4147857001107768E-2</v>
      </c>
      <c r="F13" s="25">
        <v>3</v>
      </c>
      <c r="G13" s="180">
        <v>2310</v>
      </c>
      <c r="H13" s="180">
        <v>102</v>
      </c>
      <c r="I13" s="18">
        <f>G13/G16</f>
        <v>0.13400136941278246</v>
      </c>
      <c r="J13" s="14"/>
      <c r="K13" s="180"/>
      <c r="L13" s="180"/>
      <c r="M13" s="18">
        <f>K13/K16</f>
        <v>0</v>
      </c>
      <c r="N13" s="14">
        <f t="shared" si="0"/>
        <v>5</v>
      </c>
      <c r="O13" s="180">
        <f t="shared" si="1"/>
        <v>2795.4929999999999</v>
      </c>
      <c r="P13" s="180">
        <f t="shared" si="2"/>
        <v>1362.2736990000001</v>
      </c>
      <c r="Q13" s="17">
        <f>O13/O16</f>
        <v>9.1807268980619514E-2</v>
      </c>
    </row>
    <row r="14" spans="1:20" s="30" customFormat="1" ht="18" customHeight="1" x14ac:dyDescent="0.25">
      <c r="A14" s="32" t="s">
        <v>32</v>
      </c>
      <c r="B14" s="14">
        <v>4</v>
      </c>
      <c r="C14" s="180">
        <v>3110</v>
      </c>
      <c r="D14" s="180">
        <v>1555</v>
      </c>
      <c r="E14" s="17">
        <f>C14/C16</f>
        <v>0.10473996367490283</v>
      </c>
      <c r="F14" s="25">
        <v>2</v>
      </c>
      <c r="G14" s="180">
        <v>2580</v>
      </c>
      <c r="H14" s="180">
        <v>1290</v>
      </c>
      <c r="I14" s="18">
        <f>G14/G16</f>
        <v>0.14966386713635443</v>
      </c>
      <c r="J14" s="14"/>
      <c r="K14" s="180"/>
      <c r="L14" s="180"/>
      <c r="M14" s="18">
        <f>K14/K16</f>
        <v>0</v>
      </c>
      <c r="N14" s="14">
        <f t="shared" si="0"/>
        <v>4</v>
      </c>
      <c r="O14" s="180">
        <f t="shared" si="1"/>
        <v>3110</v>
      </c>
      <c r="P14" s="180">
        <f t="shared" si="2"/>
        <v>1555</v>
      </c>
      <c r="Q14" s="17">
        <f>O14/O16</f>
        <v>0.10213604774890393</v>
      </c>
    </row>
    <row r="15" spans="1:20" s="30" customFormat="1" ht="18" customHeight="1" x14ac:dyDescent="0.25">
      <c r="A15" s="32" t="s">
        <v>57</v>
      </c>
      <c r="B15" s="14">
        <v>5</v>
      </c>
      <c r="C15" s="180">
        <v>645.5</v>
      </c>
      <c r="D15" s="180">
        <v>258.00540000000001</v>
      </c>
      <c r="E15" s="17">
        <f>C15/C16</f>
        <v>2.1739436190401858E-2</v>
      </c>
      <c r="F15" s="25"/>
      <c r="G15" s="180"/>
      <c r="H15" s="180"/>
      <c r="I15" s="18"/>
      <c r="J15" s="14"/>
      <c r="K15" s="180"/>
      <c r="L15" s="180"/>
      <c r="M15" s="18">
        <f>K15/K16</f>
        <v>0</v>
      </c>
      <c r="N15" s="14">
        <f t="shared" si="0"/>
        <v>5</v>
      </c>
      <c r="O15" s="180">
        <f t="shared" si="1"/>
        <v>645.5</v>
      </c>
      <c r="P15" s="180">
        <f t="shared" si="2"/>
        <v>258.00540000000001</v>
      </c>
      <c r="Q15" s="17">
        <f>O15/O16</f>
        <v>2.1198977113156749E-2</v>
      </c>
    </row>
    <row r="16" spans="1:20" ht="29.25" customHeight="1" thickBot="1" x14ac:dyDescent="0.3">
      <c r="A16" s="190" t="s">
        <v>3</v>
      </c>
      <c r="B16" s="135">
        <f>SUM(B6:B15)</f>
        <v>166</v>
      </c>
      <c r="C16" s="136">
        <f t="shared" ref="C16:M16" si="3">SUM(C6:C15)</f>
        <v>29692.582381</v>
      </c>
      <c r="D16" s="136">
        <f>SUM(D6:D15)</f>
        <v>12599.370870999999</v>
      </c>
      <c r="E16" s="137">
        <f t="shared" si="3"/>
        <v>1</v>
      </c>
      <c r="F16" s="158">
        <f>SUM(F6:F15)</f>
        <v>27</v>
      </c>
      <c r="G16" s="139">
        <f>SUM(G6:G15)</f>
        <v>17238.629799999999</v>
      </c>
      <c r="H16" s="140">
        <f t="shared" si="3"/>
        <v>6319.5865560000002</v>
      </c>
      <c r="I16" s="169">
        <f>SUM(I6:I15)</f>
        <v>1</v>
      </c>
      <c r="J16" s="138">
        <f t="shared" si="3"/>
        <v>5</v>
      </c>
      <c r="K16" s="139">
        <f>SUM(K6:K15)</f>
        <v>757</v>
      </c>
      <c r="L16" s="140">
        <f>SUM(L6:L15)</f>
        <v>220.29216500000001</v>
      </c>
      <c r="M16" s="169">
        <f t="shared" si="3"/>
        <v>1</v>
      </c>
      <c r="N16" s="135">
        <f>SUM(N6:N15)</f>
        <v>171</v>
      </c>
      <c r="O16" s="136">
        <f t="shared" ref="O16" si="4">SUM(O6:O15)</f>
        <v>30449.582381</v>
      </c>
      <c r="P16" s="136">
        <f>SUM(P6:P15)</f>
        <v>12819.663036</v>
      </c>
      <c r="Q16" s="137">
        <f t="shared" ref="Q16" si="5">SUM(Q6:Q15)</f>
        <v>1</v>
      </c>
    </row>
    <row r="17" spans="1:45" x14ac:dyDescent="0.25">
      <c r="A17" s="3"/>
      <c r="B17" s="3"/>
      <c r="C17" s="168"/>
      <c r="D17" s="168"/>
      <c r="E17" s="3"/>
      <c r="F17" s="3"/>
      <c r="G17" s="168"/>
      <c r="H17" s="168"/>
      <c r="I17" s="3"/>
      <c r="J17" s="3"/>
      <c r="K17" s="178"/>
      <c r="L17" s="178"/>
      <c r="M17" s="3"/>
      <c r="N17" s="3"/>
      <c r="O17" s="168"/>
      <c r="P17" s="168"/>
      <c r="Q17" s="3"/>
      <c r="R17" s="3"/>
      <c r="S17" s="3"/>
      <c r="T17" s="3"/>
    </row>
    <row r="18" spans="1:45" ht="30.75" customHeight="1" thickBot="1" x14ac:dyDescent="0.3">
      <c r="A18" s="218" t="s">
        <v>52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4"/>
      <c r="O18" s="4"/>
      <c r="P18" s="40"/>
      <c r="R18" s="3"/>
      <c r="S18" s="3"/>
      <c r="T18" s="3"/>
      <c r="AC18" s="3"/>
      <c r="AD18" s="3"/>
      <c r="AE18" s="3"/>
      <c r="AF18" s="3"/>
      <c r="AG18" s="3"/>
    </row>
    <row r="19" spans="1:45" ht="15" customHeight="1" x14ac:dyDescent="0.25">
      <c r="A19" s="230" t="s">
        <v>4</v>
      </c>
      <c r="B19" s="232" t="s">
        <v>22</v>
      </c>
      <c r="C19" s="233"/>
      <c r="D19" s="233"/>
      <c r="E19" s="234"/>
      <c r="F19" s="232" t="s">
        <v>23</v>
      </c>
      <c r="G19" s="233"/>
      <c r="H19" s="233"/>
      <c r="I19" s="234"/>
      <c r="J19" s="209" t="s">
        <v>19</v>
      </c>
      <c r="K19" s="210"/>
      <c r="L19" s="210"/>
      <c r="M19" s="211"/>
      <c r="N19" s="232" t="s">
        <v>31</v>
      </c>
      <c r="O19" s="233"/>
      <c r="P19" s="233"/>
      <c r="Q19" s="234"/>
      <c r="R19" s="232" t="s">
        <v>28</v>
      </c>
      <c r="S19" s="233"/>
      <c r="T19" s="233"/>
      <c r="U19" s="234"/>
      <c r="V19" s="233" t="s">
        <v>39</v>
      </c>
      <c r="W19" s="233"/>
      <c r="X19" s="233"/>
      <c r="Y19" s="234"/>
      <c r="Z19" s="233" t="s">
        <v>27</v>
      </c>
      <c r="AA19" s="233"/>
      <c r="AB19" s="233"/>
      <c r="AC19" s="233"/>
      <c r="AD19" s="252" t="s">
        <v>38</v>
      </c>
      <c r="AE19" s="253"/>
      <c r="AF19" s="253"/>
      <c r="AG19" s="253"/>
      <c r="AH19" s="232" t="s">
        <v>29</v>
      </c>
      <c r="AI19" s="233"/>
      <c r="AJ19" s="233"/>
      <c r="AK19" s="234"/>
      <c r="AL19" s="233" t="s">
        <v>51</v>
      </c>
      <c r="AM19" s="233"/>
      <c r="AN19" s="233"/>
      <c r="AO19" s="233"/>
      <c r="AP19" s="252" t="s">
        <v>20</v>
      </c>
      <c r="AQ19" s="253"/>
      <c r="AR19" s="253"/>
      <c r="AS19" s="257"/>
    </row>
    <row r="20" spans="1:45" ht="55.5" customHeight="1" x14ac:dyDescent="0.25">
      <c r="A20" s="231"/>
      <c r="B20" s="6" t="s">
        <v>2</v>
      </c>
      <c r="C20" s="12" t="s">
        <v>30</v>
      </c>
      <c r="D20" s="12" t="s">
        <v>36</v>
      </c>
      <c r="E20" s="13" t="s">
        <v>5</v>
      </c>
      <c r="F20" s="6" t="s">
        <v>2</v>
      </c>
      <c r="G20" s="12" t="s">
        <v>30</v>
      </c>
      <c r="H20" s="32" t="s">
        <v>36</v>
      </c>
      <c r="I20" s="13" t="s">
        <v>5</v>
      </c>
      <c r="J20" s="6" t="s">
        <v>2</v>
      </c>
      <c r="K20" s="12" t="s">
        <v>30</v>
      </c>
      <c r="L20" s="32" t="s">
        <v>36</v>
      </c>
      <c r="M20" s="13" t="s">
        <v>5</v>
      </c>
      <c r="N20" s="6" t="s">
        <v>2</v>
      </c>
      <c r="O20" s="12" t="s">
        <v>30</v>
      </c>
      <c r="P20" s="32" t="s">
        <v>36</v>
      </c>
      <c r="Q20" s="13" t="s">
        <v>5</v>
      </c>
      <c r="R20" s="6" t="s">
        <v>2</v>
      </c>
      <c r="S20" s="12" t="s">
        <v>30</v>
      </c>
      <c r="T20" s="32" t="s">
        <v>36</v>
      </c>
      <c r="U20" s="13" t="s">
        <v>5</v>
      </c>
      <c r="V20" s="41" t="s">
        <v>2</v>
      </c>
      <c r="W20" s="12" t="s">
        <v>30</v>
      </c>
      <c r="X20" s="12" t="s">
        <v>36</v>
      </c>
      <c r="Y20" s="13" t="s">
        <v>5</v>
      </c>
      <c r="Z20" s="41" t="s">
        <v>2</v>
      </c>
      <c r="AA20" s="12" t="s">
        <v>30</v>
      </c>
      <c r="AB20" s="32" t="s">
        <v>36</v>
      </c>
      <c r="AC20" s="32" t="s">
        <v>5</v>
      </c>
      <c r="AD20" s="6" t="s">
        <v>2</v>
      </c>
      <c r="AE20" s="12" t="s">
        <v>30</v>
      </c>
      <c r="AF20" s="12" t="s">
        <v>36</v>
      </c>
      <c r="AG20" s="32" t="s">
        <v>5</v>
      </c>
      <c r="AH20" s="6" t="s">
        <v>2</v>
      </c>
      <c r="AI20" s="12" t="s">
        <v>30</v>
      </c>
      <c r="AJ20" s="32" t="s">
        <v>36</v>
      </c>
      <c r="AK20" s="13" t="s">
        <v>5</v>
      </c>
      <c r="AL20" s="41" t="s">
        <v>2</v>
      </c>
      <c r="AM20" s="12" t="s">
        <v>30</v>
      </c>
      <c r="AN20" s="32" t="s">
        <v>36</v>
      </c>
      <c r="AO20" s="32" t="s">
        <v>5</v>
      </c>
      <c r="AP20" s="6" t="s">
        <v>2</v>
      </c>
      <c r="AQ20" s="12" t="s">
        <v>30</v>
      </c>
      <c r="AR20" s="32" t="s">
        <v>36</v>
      </c>
      <c r="AS20" s="13" t="s">
        <v>5</v>
      </c>
    </row>
    <row r="21" spans="1:45" x14ac:dyDescent="0.25">
      <c r="A21" s="24" t="s">
        <v>33</v>
      </c>
      <c r="B21" s="14">
        <v>3</v>
      </c>
      <c r="C21" s="8">
        <v>250</v>
      </c>
      <c r="D21" s="33">
        <v>55.965764</v>
      </c>
      <c r="E21" s="17">
        <f>C21/C38</f>
        <v>8.3412575279849202E-2</v>
      </c>
      <c r="F21" s="14"/>
      <c r="G21" s="8"/>
      <c r="H21" s="33"/>
      <c r="I21" s="17">
        <f>G21/G38</f>
        <v>0</v>
      </c>
      <c r="J21" s="14">
        <v>5</v>
      </c>
      <c r="K21" s="8">
        <v>1771.8311859999999</v>
      </c>
      <c r="L21" s="33">
        <v>855.98864700000001</v>
      </c>
      <c r="M21" s="17">
        <f>K21/K38</f>
        <v>0.27207418066222017</v>
      </c>
      <c r="N21" s="14">
        <v>3</v>
      </c>
      <c r="O21" s="8">
        <v>139.5</v>
      </c>
      <c r="P21" s="33">
        <v>47.903433999999997</v>
      </c>
      <c r="Q21" s="17">
        <f>O21/O38</f>
        <v>2.8787861426987964E-2</v>
      </c>
      <c r="R21" s="14">
        <v>2</v>
      </c>
      <c r="S21" s="8">
        <v>1210</v>
      </c>
      <c r="T21" s="8">
        <v>494</v>
      </c>
      <c r="U21" s="17">
        <f>S21/S38</f>
        <v>0.42272196979449667</v>
      </c>
      <c r="V21" s="25">
        <v>1</v>
      </c>
      <c r="W21" s="8">
        <v>3000</v>
      </c>
      <c r="X21" s="33">
        <v>1500</v>
      </c>
      <c r="Y21" s="17">
        <f>W21/W38</f>
        <v>0.96463022508038587</v>
      </c>
      <c r="Z21" s="25">
        <v>3</v>
      </c>
      <c r="AA21" s="8">
        <v>162.9</v>
      </c>
      <c r="AB21" s="33">
        <v>28.614771000000001</v>
      </c>
      <c r="AC21" s="18">
        <f>AA21/AA38</f>
        <v>0.10263356854838709</v>
      </c>
      <c r="AD21" s="45">
        <v>1</v>
      </c>
      <c r="AE21" s="44">
        <v>400</v>
      </c>
      <c r="AF21" s="44">
        <v>200</v>
      </c>
      <c r="AG21" s="18">
        <f>AE21/AE38</f>
        <v>0.35858359480053786</v>
      </c>
      <c r="AH21" s="45">
        <v>1</v>
      </c>
      <c r="AI21" s="8">
        <v>2200</v>
      </c>
      <c r="AJ21" s="33">
        <v>1100</v>
      </c>
      <c r="AK21" s="17">
        <f>AI21/AI38</f>
        <v>0.78698104413067749</v>
      </c>
      <c r="AL21" s="44"/>
      <c r="AM21" s="44"/>
      <c r="AN21" s="44"/>
      <c r="AO21" s="16"/>
      <c r="AP21" s="48">
        <f>J21+F21+B21+R21+N21+Z21+AH21+AD21+V21+AL21</f>
        <v>19</v>
      </c>
      <c r="AQ21" s="8">
        <f>C21+G21+K21+O21+S21+AA21+AI21+AE21+W21+AM21</f>
        <v>9134.2311860000009</v>
      </c>
      <c r="AR21" s="33">
        <f>D21+H21+L21+P21+T21+AB21+AJ21+AF21+X21+AN21</f>
        <v>4282.472616</v>
      </c>
      <c r="AS21" s="17">
        <f>AQ21/AQ38</f>
        <v>0.30762670180701118</v>
      </c>
    </row>
    <row r="22" spans="1:45" x14ac:dyDescent="0.25">
      <c r="A22" s="24" t="s">
        <v>34</v>
      </c>
      <c r="B22" s="14"/>
      <c r="C22" s="8"/>
      <c r="D22" s="33"/>
      <c r="E22" s="15"/>
      <c r="F22" s="14">
        <v>2</v>
      </c>
      <c r="G22" s="8">
        <v>190</v>
      </c>
      <c r="H22" s="33">
        <v>86</v>
      </c>
      <c r="I22" s="17">
        <f>G22/G38</f>
        <v>5.8983564788463352E-2</v>
      </c>
      <c r="J22" s="14">
        <v>8</v>
      </c>
      <c r="K22" s="8">
        <v>781.07799999999997</v>
      </c>
      <c r="L22" s="33">
        <v>321.19926299999997</v>
      </c>
      <c r="M22" s="17">
        <f>K22/K38</f>
        <v>0.11993871569844103</v>
      </c>
      <c r="N22" s="14">
        <v>1</v>
      </c>
      <c r="O22" s="8">
        <v>980</v>
      </c>
      <c r="P22" s="33">
        <v>478.20806499999998</v>
      </c>
      <c r="Q22" s="17">
        <f>O22/O38</f>
        <v>0.20223730608206597</v>
      </c>
      <c r="R22" s="14"/>
      <c r="S22" s="8"/>
      <c r="T22" s="33"/>
      <c r="U22" s="17"/>
      <c r="V22" s="25"/>
      <c r="W22" s="8"/>
      <c r="X22" s="33"/>
      <c r="Y22" s="17"/>
      <c r="Z22" s="25">
        <v>2</v>
      </c>
      <c r="AA22" s="8">
        <v>780</v>
      </c>
      <c r="AB22" s="33">
        <v>92</v>
      </c>
      <c r="AC22" s="18">
        <f>AA22/AA38</f>
        <v>0.49143145161290319</v>
      </c>
      <c r="AD22" s="45">
        <v>1</v>
      </c>
      <c r="AE22" s="44">
        <v>70</v>
      </c>
      <c r="AF22" s="44">
        <v>23</v>
      </c>
      <c r="AG22" s="18">
        <f>AE22/AE38</f>
        <v>6.275212909009413E-2</v>
      </c>
      <c r="AH22" s="45"/>
      <c r="AI22" s="8"/>
      <c r="AJ22" s="33"/>
      <c r="AK22" s="17"/>
      <c r="AL22" s="44"/>
      <c r="AM22" s="44"/>
      <c r="AN22" s="44"/>
      <c r="AO22" s="18"/>
      <c r="AP22" s="48">
        <f t="shared" ref="AP22:AP36" si="6">J22+F22+B22+R22+N22+Z22+AH22+AD22+V22+AL22</f>
        <v>14</v>
      </c>
      <c r="AQ22" s="8">
        <f t="shared" ref="AQ22:AQ37" si="7">C22+G22+K22+O22+S22+AA22+AI22+AE22+W22+AM22</f>
        <v>2801.078</v>
      </c>
      <c r="AR22" s="33">
        <f t="shared" ref="AR22:AR37" si="8">D22+H22+L22+P22+T22+AB22+AJ22+AF22+X22+AN22</f>
        <v>1000.407328</v>
      </c>
      <c r="AS22" s="17">
        <f>AQ22/AQ38</f>
        <v>9.4335951115938746E-2</v>
      </c>
    </row>
    <row r="23" spans="1:45" x14ac:dyDescent="0.25">
      <c r="A23" s="24" t="s">
        <v>6</v>
      </c>
      <c r="B23" s="14"/>
      <c r="C23" s="8"/>
      <c r="D23" s="33"/>
      <c r="E23" s="15"/>
      <c r="F23" s="14">
        <v>3</v>
      </c>
      <c r="G23" s="8">
        <v>75</v>
      </c>
      <c r="H23" s="33">
        <v>37.5</v>
      </c>
      <c r="I23" s="17">
        <f>G23/G38</f>
        <v>2.3282986100709217E-2</v>
      </c>
      <c r="J23" s="14">
        <v>2</v>
      </c>
      <c r="K23" s="8">
        <v>102</v>
      </c>
      <c r="L23" s="33">
        <v>50.795000000000002</v>
      </c>
      <c r="M23" s="17">
        <f>K23/K38</f>
        <v>1.5662647009954171E-2</v>
      </c>
      <c r="N23" s="14">
        <v>2</v>
      </c>
      <c r="O23" s="8">
        <v>38</v>
      </c>
      <c r="P23" s="33">
        <v>18.247800000000002</v>
      </c>
      <c r="Q23" s="17">
        <f>O23/O38</f>
        <v>7.8418547256311304E-3</v>
      </c>
      <c r="R23" s="14"/>
      <c r="S23" s="8"/>
      <c r="T23" s="33"/>
      <c r="U23" s="17"/>
      <c r="V23" s="25"/>
      <c r="W23" s="8"/>
      <c r="X23" s="33"/>
      <c r="Y23" s="17"/>
      <c r="Z23" s="25">
        <v>1</v>
      </c>
      <c r="AA23" s="8">
        <v>200</v>
      </c>
      <c r="AB23" s="33">
        <v>60</v>
      </c>
      <c r="AC23" s="18">
        <f>AA23/AA38</f>
        <v>0.12600806451612903</v>
      </c>
      <c r="AD23" s="45"/>
      <c r="AE23" s="44"/>
      <c r="AF23" s="44"/>
      <c r="AG23" s="18"/>
      <c r="AH23" s="45"/>
      <c r="AI23" s="8"/>
      <c r="AJ23" s="33"/>
      <c r="AK23" s="17"/>
      <c r="AL23" s="44">
        <v>2</v>
      </c>
      <c r="AM23" s="44">
        <v>120</v>
      </c>
      <c r="AN23" s="44">
        <v>55</v>
      </c>
      <c r="AO23" s="18">
        <f>AM23/AM38</f>
        <v>0.18590240123934934</v>
      </c>
      <c r="AP23" s="48">
        <f t="shared" si="6"/>
        <v>10</v>
      </c>
      <c r="AQ23" s="8">
        <f t="shared" si="7"/>
        <v>535</v>
      </c>
      <c r="AR23" s="33">
        <f t="shared" si="8"/>
        <v>221.5428</v>
      </c>
      <c r="AS23" s="17">
        <f>AQ23/AQ38</f>
        <v>1.8017968027676211E-2</v>
      </c>
    </row>
    <row r="24" spans="1:45" x14ac:dyDescent="0.25">
      <c r="A24" s="24" t="s">
        <v>7</v>
      </c>
      <c r="B24" s="14">
        <v>4</v>
      </c>
      <c r="C24" s="8">
        <v>313.39999999999998</v>
      </c>
      <c r="D24" s="33">
        <v>64.5</v>
      </c>
      <c r="E24" s="17">
        <f>C24/C38</f>
        <v>0.10456600437081895</v>
      </c>
      <c r="F24" s="14">
        <v>1</v>
      </c>
      <c r="G24" s="8">
        <v>1000</v>
      </c>
      <c r="H24" s="33">
        <v>467</v>
      </c>
      <c r="I24" s="17">
        <f>G24/G38</f>
        <v>0.31043981467612292</v>
      </c>
      <c r="J24" s="14">
        <v>1</v>
      </c>
      <c r="K24" s="8">
        <v>5</v>
      </c>
      <c r="L24" s="33">
        <v>2.2654939999999999</v>
      </c>
      <c r="M24" s="17">
        <f>K24/K38</f>
        <v>7.677768142134398E-4</v>
      </c>
      <c r="N24" s="14">
        <v>3</v>
      </c>
      <c r="O24" s="8">
        <v>116</v>
      </c>
      <c r="P24" s="33">
        <v>33.489173000000001</v>
      </c>
      <c r="Q24" s="17">
        <f>O24/O38</f>
        <v>2.3938293372979237E-2</v>
      </c>
      <c r="R24" s="14"/>
      <c r="S24" s="8"/>
      <c r="T24" s="33"/>
      <c r="U24" s="17"/>
      <c r="V24" s="25">
        <v>1</v>
      </c>
      <c r="W24" s="8">
        <v>20</v>
      </c>
      <c r="X24" s="33">
        <v>10</v>
      </c>
      <c r="Y24" s="17">
        <f>W24/W38</f>
        <v>6.4308681672025723E-3</v>
      </c>
      <c r="Z24" s="25"/>
      <c r="AA24" s="8"/>
      <c r="AB24" s="33"/>
      <c r="AC24" s="18"/>
      <c r="AD24" s="45"/>
      <c r="AE24" s="44"/>
      <c r="AF24" s="44"/>
      <c r="AG24" s="18"/>
      <c r="AH24" s="45">
        <v>1</v>
      </c>
      <c r="AI24" s="8">
        <v>500</v>
      </c>
      <c r="AJ24" s="33">
        <v>223.77</v>
      </c>
      <c r="AK24" s="17">
        <f>AI24/AI38</f>
        <v>0.17885932821151762</v>
      </c>
      <c r="AL24" s="44"/>
      <c r="AM24" s="44"/>
      <c r="AN24" s="44"/>
      <c r="AO24" s="18"/>
      <c r="AP24" s="48">
        <f t="shared" si="6"/>
        <v>11</v>
      </c>
      <c r="AQ24" s="8">
        <f t="shared" si="7"/>
        <v>1954.4</v>
      </c>
      <c r="AR24" s="33">
        <f t="shared" si="8"/>
        <v>801.02466700000002</v>
      </c>
      <c r="AS24" s="17">
        <f>AQ24/AQ38</f>
        <v>6.5821152735122221E-2</v>
      </c>
    </row>
    <row r="25" spans="1:45" x14ac:dyDescent="0.25">
      <c r="A25" s="24" t="s">
        <v>8</v>
      </c>
      <c r="B25" s="14">
        <v>1</v>
      </c>
      <c r="C25" s="8">
        <v>50</v>
      </c>
      <c r="D25" s="33">
        <v>12.5</v>
      </c>
      <c r="E25" s="17">
        <f>C25/C38</f>
        <v>1.6682515055969838E-2</v>
      </c>
      <c r="F25" s="14"/>
      <c r="G25" s="8"/>
      <c r="H25" s="33"/>
      <c r="I25" s="17"/>
      <c r="J25" s="14"/>
      <c r="K25" s="8"/>
      <c r="L25" s="33"/>
      <c r="M25" s="17"/>
      <c r="N25" s="14">
        <v>6</v>
      </c>
      <c r="O25" s="8">
        <v>2191.2637359999999</v>
      </c>
      <c r="P25" s="33">
        <v>952.79296799999997</v>
      </c>
      <c r="Q25" s="17">
        <f>O25/O38</f>
        <v>0.4521992600856769</v>
      </c>
      <c r="R25" s="14">
        <v>1</v>
      </c>
      <c r="S25" s="8">
        <v>100</v>
      </c>
      <c r="T25" s="33">
        <v>27</v>
      </c>
      <c r="U25" s="17">
        <f>S25/S38</f>
        <v>3.4935699983016252E-2</v>
      </c>
      <c r="V25" s="25"/>
      <c r="W25" s="8"/>
      <c r="X25" s="33"/>
      <c r="Y25" s="17"/>
      <c r="Z25" s="25"/>
      <c r="AA25" s="8"/>
      <c r="AB25" s="33"/>
      <c r="AC25" s="18"/>
      <c r="AD25" s="45"/>
      <c r="AE25" s="44"/>
      <c r="AF25" s="44"/>
      <c r="AG25" s="18"/>
      <c r="AH25" s="45"/>
      <c r="AI25" s="8"/>
      <c r="AJ25" s="33"/>
      <c r="AK25" s="17"/>
      <c r="AL25" s="44"/>
      <c r="AM25" s="44"/>
      <c r="AN25" s="44"/>
      <c r="AO25" s="18"/>
      <c r="AP25" s="48">
        <f t="shared" si="6"/>
        <v>8</v>
      </c>
      <c r="AQ25" s="8">
        <f t="shared" si="7"/>
        <v>2341.2637359999999</v>
      </c>
      <c r="AR25" s="33">
        <f t="shared" si="8"/>
        <v>992.29296799999997</v>
      </c>
      <c r="AS25" s="17">
        <f>AQ25/AQ38</f>
        <v>7.8850121756272443E-2</v>
      </c>
    </row>
    <row r="26" spans="1:45" x14ac:dyDescent="0.25">
      <c r="A26" s="24" t="s">
        <v>9</v>
      </c>
      <c r="B26" s="14"/>
      <c r="C26" s="8"/>
      <c r="D26" s="33"/>
      <c r="E26" s="17"/>
      <c r="F26" s="14"/>
      <c r="G26" s="8"/>
      <c r="H26" s="33"/>
      <c r="I26" s="17"/>
      <c r="J26" s="14">
        <v>2</v>
      </c>
      <c r="K26" s="8">
        <v>105.22</v>
      </c>
      <c r="L26" s="33">
        <v>16</v>
      </c>
      <c r="M26" s="17">
        <f>K26/K38</f>
        <v>1.6157095278307627E-2</v>
      </c>
      <c r="N26" s="14">
        <v>1</v>
      </c>
      <c r="O26" s="8">
        <v>48.4</v>
      </c>
      <c r="P26" s="33">
        <v>24.2</v>
      </c>
      <c r="Q26" s="17">
        <f>O26/O38</f>
        <v>9.988046545277544E-3</v>
      </c>
      <c r="R26" s="14"/>
      <c r="S26" s="8"/>
      <c r="T26" s="33"/>
      <c r="U26" s="17"/>
      <c r="V26" s="25"/>
      <c r="W26" s="8"/>
      <c r="X26" s="33"/>
      <c r="Y26" s="17"/>
      <c r="Z26" s="25"/>
      <c r="AA26" s="8"/>
      <c r="AB26" s="33"/>
      <c r="AC26" s="18"/>
      <c r="AD26" s="45"/>
      <c r="AE26" s="44"/>
      <c r="AF26" s="44"/>
      <c r="AG26" s="18"/>
      <c r="AH26" s="45"/>
      <c r="AI26" s="8"/>
      <c r="AJ26" s="33"/>
      <c r="AK26" s="17"/>
      <c r="AL26" s="44"/>
      <c r="AM26" s="44"/>
      <c r="AN26" s="44"/>
      <c r="AO26" s="18"/>
      <c r="AP26" s="48">
        <f t="shared" si="6"/>
        <v>3</v>
      </c>
      <c r="AQ26" s="8">
        <f t="shared" si="7"/>
        <v>153.62</v>
      </c>
      <c r="AR26" s="33">
        <f t="shared" si="8"/>
        <v>40.200000000000003</v>
      </c>
      <c r="AS26" s="17">
        <f>AQ26/AQ38</f>
        <v>5.1736827073114383E-3</v>
      </c>
    </row>
    <row r="27" spans="1:45" x14ac:dyDescent="0.25">
      <c r="A27" s="24" t="s">
        <v>10</v>
      </c>
      <c r="B27" s="14"/>
      <c r="C27" s="8"/>
      <c r="D27" s="33"/>
      <c r="E27" s="17"/>
      <c r="F27" s="14">
        <v>4</v>
      </c>
      <c r="G27" s="8">
        <v>247.5</v>
      </c>
      <c r="H27" s="33">
        <v>49.255000000000003</v>
      </c>
      <c r="I27" s="17">
        <f>G27/G38</f>
        <v>7.6833854132340423E-2</v>
      </c>
      <c r="J27" s="14">
        <v>2</v>
      </c>
      <c r="K27" s="8">
        <v>20</v>
      </c>
      <c r="L27" s="33">
        <v>5.9678000000000004</v>
      </c>
      <c r="M27" s="17">
        <f>K27/K38</f>
        <v>3.0711072568537592E-3</v>
      </c>
      <c r="N27" s="14">
        <v>2</v>
      </c>
      <c r="O27" s="8">
        <v>145</v>
      </c>
      <c r="P27" s="33">
        <v>57.570700000000002</v>
      </c>
      <c r="Q27" s="17">
        <f>O27/O38</f>
        <v>2.9922866716224048E-2</v>
      </c>
      <c r="R27" s="14">
        <v>1</v>
      </c>
      <c r="S27" s="8">
        <v>600</v>
      </c>
      <c r="T27" s="33">
        <v>300</v>
      </c>
      <c r="U27" s="17">
        <f>S27/S38</f>
        <v>0.20961419989809751</v>
      </c>
      <c r="V27" s="25"/>
      <c r="W27" s="8"/>
      <c r="X27" s="33"/>
      <c r="Y27" s="17"/>
      <c r="Z27" s="25"/>
      <c r="AA27" s="8"/>
      <c r="AB27" s="33"/>
      <c r="AC27" s="18"/>
      <c r="AD27" s="45"/>
      <c r="AE27" s="44"/>
      <c r="AF27" s="44"/>
      <c r="AG27" s="18"/>
      <c r="AH27" s="45">
        <v>1</v>
      </c>
      <c r="AI27" s="8">
        <v>19.5</v>
      </c>
      <c r="AJ27" s="33">
        <v>5.7919</v>
      </c>
      <c r="AK27" s="17">
        <f>AI27/AI38</f>
        <v>6.9755138002491873E-3</v>
      </c>
      <c r="AL27" s="44"/>
      <c r="AM27" s="44"/>
      <c r="AN27" s="44"/>
      <c r="AO27" s="18"/>
      <c r="AP27" s="48">
        <f t="shared" si="6"/>
        <v>10</v>
      </c>
      <c r="AQ27" s="8">
        <f t="shared" si="7"/>
        <v>1032</v>
      </c>
      <c r="AR27" s="33">
        <f t="shared" si="8"/>
        <v>418.58539999999999</v>
      </c>
      <c r="AS27" s="17">
        <f>AQ27/AQ38</f>
        <v>3.475615514871374E-2</v>
      </c>
    </row>
    <row r="28" spans="1:45" x14ac:dyDescent="0.25">
      <c r="A28" s="24" t="s">
        <v>11</v>
      </c>
      <c r="B28" s="14">
        <v>1</v>
      </c>
      <c r="C28" s="8">
        <v>200</v>
      </c>
      <c r="D28" s="33">
        <v>67.5</v>
      </c>
      <c r="E28" s="17">
        <f>C28/C38</f>
        <v>6.6730060223879353E-2</v>
      </c>
      <c r="F28" s="14">
        <v>1</v>
      </c>
      <c r="G28" s="8">
        <v>150</v>
      </c>
      <c r="H28" s="33">
        <v>48.773103999999996</v>
      </c>
      <c r="I28" s="17">
        <f>G28/G38</f>
        <v>4.6565972201418435E-2</v>
      </c>
      <c r="J28" s="14">
        <v>1</v>
      </c>
      <c r="K28" s="8">
        <v>188</v>
      </c>
      <c r="L28" s="33">
        <v>94</v>
      </c>
      <c r="M28" s="17">
        <f>K28/K38</f>
        <v>2.8868408214425337E-2</v>
      </c>
      <c r="N28" s="14">
        <v>1</v>
      </c>
      <c r="O28" s="8">
        <v>31</v>
      </c>
      <c r="P28" s="33">
        <v>13.157553999999999</v>
      </c>
      <c r="Q28" s="17">
        <f>O28/O38</f>
        <v>6.3973025393306588E-3</v>
      </c>
      <c r="R28" s="14"/>
      <c r="S28" s="8"/>
      <c r="T28" s="33"/>
      <c r="U28" s="17"/>
      <c r="V28" s="25"/>
      <c r="W28" s="8"/>
      <c r="X28" s="33"/>
      <c r="Y28" s="17"/>
      <c r="Z28" s="25"/>
      <c r="AA28" s="8"/>
      <c r="AB28" s="33"/>
      <c r="AC28" s="18"/>
      <c r="AD28" s="45"/>
      <c r="AE28" s="44"/>
      <c r="AF28" s="44"/>
      <c r="AG28" s="18"/>
      <c r="AH28" s="45"/>
      <c r="AI28" s="8"/>
      <c r="AJ28" s="33"/>
      <c r="AK28" s="17"/>
      <c r="AL28" s="44"/>
      <c r="AM28" s="44"/>
      <c r="AN28" s="44"/>
      <c r="AO28" s="18"/>
      <c r="AP28" s="48">
        <f t="shared" si="6"/>
        <v>4</v>
      </c>
      <c r="AQ28" s="8">
        <f t="shared" si="7"/>
        <v>569</v>
      </c>
      <c r="AR28" s="33">
        <f t="shared" si="8"/>
        <v>223.43065799999999</v>
      </c>
      <c r="AS28" s="17">
        <f>AQ28/AQ38</f>
        <v>1.9163035154668717E-2</v>
      </c>
    </row>
    <row r="29" spans="1:45" x14ac:dyDescent="0.25">
      <c r="A29" s="24" t="s">
        <v>12</v>
      </c>
      <c r="B29" s="14">
        <v>1</v>
      </c>
      <c r="C29" s="8">
        <v>60.9</v>
      </c>
      <c r="D29" s="33">
        <v>30.45</v>
      </c>
      <c r="E29" s="17">
        <f>C29/C38</f>
        <v>2.0319303338171266E-2</v>
      </c>
      <c r="F29" s="14">
        <v>1</v>
      </c>
      <c r="G29" s="8">
        <v>37.5</v>
      </c>
      <c r="H29" s="33">
        <v>14.625</v>
      </c>
      <c r="I29" s="17">
        <f>G29/G38</f>
        <v>1.1641493050354609E-2</v>
      </c>
      <c r="J29" s="14"/>
      <c r="K29" s="8"/>
      <c r="L29" s="33"/>
      <c r="M29" s="17"/>
      <c r="N29" s="14"/>
      <c r="O29" s="8"/>
      <c r="P29" s="33"/>
      <c r="Q29" s="17"/>
      <c r="R29" s="14"/>
      <c r="S29" s="8"/>
      <c r="T29" s="33"/>
      <c r="U29" s="17"/>
      <c r="V29" s="25"/>
      <c r="W29" s="8"/>
      <c r="X29" s="33"/>
      <c r="Y29" s="17"/>
      <c r="Z29" s="25"/>
      <c r="AA29" s="8"/>
      <c r="AB29" s="33"/>
      <c r="AC29" s="18"/>
      <c r="AD29" s="45"/>
      <c r="AE29" s="44"/>
      <c r="AF29" s="44"/>
      <c r="AG29" s="18"/>
      <c r="AH29" s="45"/>
      <c r="AI29" s="8"/>
      <c r="AJ29" s="33"/>
      <c r="AK29" s="17"/>
      <c r="AL29" s="44"/>
      <c r="AM29" s="44"/>
      <c r="AN29" s="44"/>
      <c r="AO29" s="18"/>
      <c r="AP29" s="48">
        <f t="shared" si="6"/>
        <v>2</v>
      </c>
      <c r="AQ29" s="8">
        <f t="shared" si="7"/>
        <v>98.4</v>
      </c>
      <c r="AR29" s="33">
        <f t="shared" si="8"/>
        <v>45.075000000000003</v>
      </c>
      <c r="AS29" s="17">
        <f>AQ29/AQ38</f>
        <v>3.3139589792959613E-3</v>
      </c>
    </row>
    <row r="30" spans="1:45" x14ac:dyDescent="0.25">
      <c r="A30" s="24" t="s">
        <v>13</v>
      </c>
      <c r="B30" s="14"/>
      <c r="C30" s="8"/>
      <c r="D30" s="33"/>
      <c r="E30" s="17"/>
      <c r="F30" s="14">
        <v>4</v>
      </c>
      <c r="G30" s="8">
        <v>279.89999999999998</v>
      </c>
      <c r="H30" s="33">
        <v>139.94999999999999</v>
      </c>
      <c r="I30" s="17">
        <f>G30/G38</f>
        <v>8.68921041278468E-2</v>
      </c>
      <c r="J30" s="14"/>
      <c r="K30" s="8"/>
      <c r="L30" s="33"/>
      <c r="M30" s="17"/>
      <c r="N30" s="14">
        <v>1</v>
      </c>
      <c r="O30" s="8">
        <v>350</v>
      </c>
      <c r="P30" s="33">
        <v>175</v>
      </c>
      <c r="Q30" s="17">
        <f>O30/O38</f>
        <v>7.2227609315023561E-2</v>
      </c>
      <c r="R30" s="14">
        <v>1</v>
      </c>
      <c r="S30" s="8">
        <v>210</v>
      </c>
      <c r="T30" s="33">
        <v>100.5</v>
      </c>
      <c r="U30" s="17">
        <f>S30/S38</f>
        <v>7.3364969964334129E-2</v>
      </c>
      <c r="V30" s="25"/>
      <c r="W30" s="8"/>
      <c r="X30" s="33"/>
      <c r="Y30" s="17"/>
      <c r="Z30" s="25"/>
      <c r="AA30" s="8"/>
      <c r="AB30" s="33"/>
      <c r="AC30" s="18"/>
      <c r="AD30" s="45">
        <v>3</v>
      </c>
      <c r="AE30" s="44">
        <v>358</v>
      </c>
      <c r="AF30" s="44">
        <v>179</v>
      </c>
      <c r="AG30" s="18">
        <f>AE30/AE38</f>
        <v>0.32093231734648142</v>
      </c>
      <c r="AH30" s="45"/>
      <c r="AI30" s="8"/>
      <c r="AJ30" s="33"/>
      <c r="AK30" s="17"/>
      <c r="AL30" s="44"/>
      <c r="AM30" s="9"/>
      <c r="AN30" s="9"/>
      <c r="AO30" s="18"/>
      <c r="AP30" s="48">
        <f t="shared" si="6"/>
        <v>9</v>
      </c>
      <c r="AQ30" s="8">
        <f t="shared" si="7"/>
        <v>1197.9000000000001</v>
      </c>
      <c r="AR30" s="33">
        <f t="shared" si="8"/>
        <v>594.45000000000005</v>
      </c>
      <c r="AS30" s="17">
        <f>AQ30/AQ38</f>
        <v>4.0343409159538941E-2</v>
      </c>
    </row>
    <row r="31" spans="1:45" x14ac:dyDescent="0.25">
      <c r="A31" s="24" t="s">
        <v>14</v>
      </c>
      <c r="B31" s="14">
        <v>9</v>
      </c>
      <c r="C31" s="8">
        <v>726.85</v>
      </c>
      <c r="D31" s="33">
        <v>252.9</v>
      </c>
      <c r="E31" s="17">
        <f>C31/C38</f>
        <v>0.24251372136863358</v>
      </c>
      <c r="F31" s="14">
        <v>5</v>
      </c>
      <c r="G31" s="8">
        <v>343.9803</v>
      </c>
      <c r="H31" s="33">
        <v>122.30115000000001</v>
      </c>
      <c r="I31" s="17">
        <f>G31/G38</f>
        <v>0.10678518058423717</v>
      </c>
      <c r="J31" s="14">
        <v>2</v>
      </c>
      <c r="K31" s="8">
        <v>3003.08</v>
      </c>
      <c r="L31" s="33">
        <v>1501.54</v>
      </c>
      <c r="M31" s="17">
        <f>K31/K38</f>
        <v>0.46113903904561937</v>
      </c>
      <c r="N31" s="14">
        <v>4</v>
      </c>
      <c r="O31" s="8">
        <v>450</v>
      </c>
      <c r="P31" s="33">
        <v>195.70259999999999</v>
      </c>
      <c r="Q31" s="17">
        <f>O31/O38</f>
        <v>9.2864069119316009E-2</v>
      </c>
      <c r="R31" s="14"/>
      <c r="S31" s="8"/>
      <c r="T31" s="33"/>
      <c r="U31" s="17"/>
      <c r="V31" s="25">
        <v>2</v>
      </c>
      <c r="W31" s="8">
        <v>90</v>
      </c>
      <c r="X31" s="33">
        <v>45</v>
      </c>
      <c r="Y31" s="17">
        <f>W31/AQ38</f>
        <v>3.031060042038989E-3</v>
      </c>
      <c r="Z31" s="25"/>
      <c r="AA31" s="8"/>
      <c r="AB31" s="33"/>
      <c r="AC31" s="18"/>
      <c r="AD31" s="45">
        <v>1</v>
      </c>
      <c r="AE31" s="44">
        <v>104</v>
      </c>
      <c r="AF31" s="44">
        <v>52</v>
      </c>
      <c r="AG31" s="18">
        <f>AE31/AE38</f>
        <v>9.3231734648139844E-2</v>
      </c>
      <c r="AH31" s="45">
        <v>1</v>
      </c>
      <c r="AI31" s="8">
        <v>59.993000000000002</v>
      </c>
      <c r="AJ31" s="33">
        <v>29.996500000000001</v>
      </c>
      <c r="AK31" s="17">
        <f>AI31/AI38</f>
        <v>2.1460615354787153E-2</v>
      </c>
      <c r="AL31" s="44">
        <v>1</v>
      </c>
      <c r="AM31" s="44">
        <v>220</v>
      </c>
      <c r="AN31" s="44">
        <v>67</v>
      </c>
      <c r="AO31" s="18">
        <f>AM31/AM38</f>
        <v>0.34082106893880715</v>
      </c>
      <c r="AP31" s="48">
        <f t="shared" si="6"/>
        <v>25</v>
      </c>
      <c r="AQ31" s="8">
        <f t="shared" si="7"/>
        <v>4997.9032999999999</v>
      </c>
      <c r="AR31" s="33">
        <f t="shared" si="8"/>
        <v>2266.4402500000001</v>
      </c>
      <c r="AS31" s="17">
        <f>AQ31/AQ38</f>
        <v>0.16832161096227558</v>
      </c>
    </row>
    <row r="32" spans="1:45" x14ac:dyDescent="0.25">
      <c r="A32" s="24" t="s">
        <v>15</v>
      </c>
      <c r="B32" s="14">
        <v>3</v>
      </c>
      <c r="C32" s="8">
        <v>348.3</v>
      </c>
      <c r="D32" s="33">
        <v>162.00274999999999</v>
      </c>
      <c r="E32" s="17">
        <f>C32/C38</f>
        <v>0.11621039987988591</v>
      </c>
      <c r="F32" s="14">
        <v>1</v>
      </c>
      <c r="G32" s="8">
        <v>210</v>
      </c>
      <c r="H32" s="33">
        <v>105</v>
      </c>
      <c r="I32" s="17">
        <f>G32/G38</f>
        <v>6.5192361081985811E-2</v>
      </c>
      <c r="J32" s="14"/>
      <c r="K32" s="8"/>
      <c r="L32" s="33"/>
      <c r="M32" s="17"/>
      <c r="N32" s="14">
        <v>2</v>
      </c>
      <c r="O32" s="8">
        <v>38</v>
      </c>
      <c r="P32" s="33">
        <v>17.887499999999999</v>
      </c>
      <c r="Q32" s="17">
        <f>O32/O38</f>
        <v>7.8418547256311304E-3</v>
      </c>
      <c r="R32" s="14"/>
      <c r="S32" s="8"/>
      <c r="T32" s="33"/>
      <c r="U32" s="17"/>
      <c r="V32" s="25"/>
      <c r="W32" s="8"/>
      <c r="X32" s="33"/>
      <c r="Y32" s="17"/>
      <c r="Z32" s="25"/>
      <c r="AA32" s="8"/>
      <c r="AB32" s="33"/>
      <c r="AC32" s="18"/>
      <c r="AD32" s="45">
        <v>2</v>
      </c>
      <c r="AE32" s="44">
        <v>43.5</v>
      </c>
      <c r="AF32" s="44">
        <v>7.9127400000000003</v>
      </c>
      <c r="AG32" s="18">
        <f>AE32/AE38</f>
        <v>3.8995965934558494E-2</v>
      </c>
      <c r="AH32" s="45"/>
      <c r="AI32" s="8"/>
      <c r="AJ32" s="33"/>
      <c r="AK32" s="17"/>
      <c r="AL32" s="44"/>
      <c r="AM32" s="9"/>
      <c r="AN32" s="9"/>
      <c r="AO32" s="18"/>
      <c r="AP32" s="48">
        <f t="shared" si="6"/>
        <v>8</v>
      </c>
      <c r="AQ32" s="8">
        <f t="shared" si="7"/>
        <v>639.79999999999995</v>
      </c>
      <c r="AR32" s="33">
        <f t="shared" si="8"/>
        <v>292.80298999999997</v>
      </c>
      <c r="AS32" s="17">
        <f>AQ32/AQ38</f>
        <v>2.1547469054406056E-2</v>
      </c>
    </row>
    <row r="33" spans="1:45" x14ac:dyDescent="0.25">
      <c r="A33" s="24" t="s">
        <v>16</v>
      </c>
      <c r="B33" s="14">
        <v>2</v>
      </c>
      <c r="C33" s="8">
        <v>172</v>
      </c>
      <c r="D33" s="33">
        <v>83</v>
      </c>
      <c r="E33" s="17">
        <f>C33/C38</f>
        <v>5.7387851792536249E-2</v>
      </c>
      <c r="F33" s="14"/>
      <c r="G33" s="8"/>
      <c r="H33" s="33"/>
      <c r="I33" s="17"/>
      <c r="J33" s="14">
        <v>4</v>
      </c>
      <c r="K33" s="8">
        <v>351</v>
      </c>
      <c r="L33" s="33">
        <v>136.38999999999999</v>
      </c>
      <c r="M33" s="17">
        <f>K33/K38</f>
        <v>5.3897932357783479E-2</v>
      </c>
      <c r="N33" s="14">
        <v>3</v>
      </c>
      <c r="O33" s="8">
        <v>49.81</v>
      </c>
      <c r="P33" s="33">
        <v>8.4804999999999993</v>
      </c>
      <c r="Q33" s="17">
        <f>O33/O38</f>
        <v>1.0279020628518067E-2</v>
      </c>
      <c r="R33" s="14"/>
      <c r="S33" s="8"/>
      <c r="T33" s="33"/>
      <c r="U33" s="17"/>
      <c r="V33" s="25"/>
      <c r="W33" s="8"/>
      <c r="X33" s="33"/>
      <c r="Y33" s="17"/>
      <c r="Z33" s="25">
        <v>2</v>
      </c>
      <c r="AA33" s="8">
        <v>61.7</v>
      </c>
      <c r="AB33" s="33">
        <v>23.1</v>
      </c>
      <c r="AC33" s="18">
        <f>AA33/AA38</f>
        <v>3.8873487903225805E-2</v>
      </c>
      <c r="AD33" s="45"/>
      <c r="AE33" s="44"/>
      <c r="AF33" s="44"/>
      <c r="AG33" s="18"/>
      <c r="AH33" s="45"/>
      <c r="AI33" s="8"/>
      <c r="AJ33" s="33"/>
      <c r="AK33" s="17"/>
      <c r="AL33" s="44"/>
      <c r="AM33" s="9"/>
      <c r="AN33" s="9"/>
      <c r="AO33" s="18"/>
      <c r="AP33" s="48">
        <f t="shared" si="6"/>
        <v>11</v>
      </c>
      <c r="AQ33" s="8">
        <f t="shared" si="7"/>
        <v>634.51</v>
      </c>
      <c r="AR33" s="33">
        <f t="shared" si="8"/>
        <v>250.97049999999999</v>
      </c>
      <c r="AS33" s="17">
        <f>AQ33/AQ38</f>
        <v>2.1369310080823985E-2</v>
      </c>
    </row>
    <row r="34" spans="1:45" x14ac:dyDescent="0.25">
      <c r="A34" s="32" t="s">
        <v>17</v>
      </c>
      <c r="B34" s="14">
        <v>1</v>
      </c>
      <c r="C34" s="8">
        <v>15.7</v>
      </c>
      <c r="D34" s="8">
        <v>7.43</v>
      </c>
      <c r="E34" s="17">
        <f>C34/C38</f>
        <v>5.2383097275745293E-3</v>
      </c>
      <c r="F34" s="14">
        <v>3</v>
      </c>
      <c r="G34" s="8">
        <v>65.355999999999995</v>
      </c>
      <c r="H34" s="8">
        <v>32.677999999999997</v>
      </c>
      <c r="I34" s="17">
        <f>G34/G38</f>
        <v>2.0289104527972689E-2</v>
      </c>
      <c r="J34" s="14"/>
      <c r="K34" s="8"/>
      <c r="L34" s="8"/>
      <c r="M34" s="17"/>
      <c r="N34" s="14">
        <v>1</v>
      </c>
      <c r="O34" s="8">
        <v>15</v>
      </c>
      <c r="P34" s="8">
        <v>5.6227</v>
      </c>
      <c r="Q34" s="17">
        <f>O34/O38</f>
        <v>3.095468970643867E-3</v>
      </c>
      <c r="R34" s="14">
        <v>2</v>
      </c>
      <c r="S34" s="8">
        <v>65</v>
      </c>
      <c r="T34" s="8">
        <v>7.6788569999999998</v>
      </c>
      <c r="U34" s="17">
        <f>S34/S38</f>
        <v>2.2708204988960565E-2</v>
      </c>
      <c r="V34" s="25"/>
      <c r="W34" s="8"/>
      <c r="X34" s="8"/>
      <c r="Y34" s="9"/>
      <c r="Z34" s="7">
        <v>2</v>
      </c>
      <c r="AA34" s="8">
        <v>219.6</v>
      </c>
      <c r="AB34" s="8">
        <v>100.754593</v>
      </c>
      <c r="AC34" s="9">
        <f>AA34/AA38</f>
        <v>0.13835685483870966</v>
      </c>
      <c r="AD34" s="44">
        <v>1</v>
      </c>
      <c r="AE34" s="44">
        <v>60</v>
      </c>
      <c r="AF34" s="46">
        <v>30</v>
      </c>
      <c r="AG34" s="18">
        <f>AE34/AE38</f>
        <v>5.3787539220080678E-2</v>
      </c>
      <c r="AH34" s="45"/>
      <c r="AI34" s="8"/>
      <c r="AJ34" s="8"/>
      <c r="AK34" s="17"/>
      <c r="AL34" s="44">
        <v>1</v>
      </c>
      <c r="AM34" s="44">
        <v>175.5</v>
      </c>
      <c r="AN34" s="44">
        <v>71.005399999999995</v>
      </c>
      <c r="AO34" s="18">
        <f>AM34/AM38</f>
        <v>0.27188226181254843</v>
      </c>
      <c r="AP34" s="48">
        <f t="shared" si="6"/>
        <v>11</v>
      </c>
      <c r="AQ34" s="8">
        <f t="shared" si="7"/>
        <v>616.15599999999995</v>
      </c>
      <c r="AR34" s="33">
        <f t="shared" si="8"/>
        <v>255.16955000000002</v>
      </c>
      <c r="AS34" s="17">
        <f>AQ34/AQ38</f>
        <v>2.0751175902917501E-2</v>
      </c>
    </row>
    <row r="35" spans="1:45" x14ac:dyDescent="0.25">
      <c r="A35" s="32" t="s">
        <v>18</v>
      </c>
      <c r="B35" s="14">
        <v>1</v>
      </c>
      <c r="C35" s="8">
        <v>350</v>
      </c>
      <c r="D35" s="8">
        <v>23.02</v>
      </c>
      <c r="E35" s="17">
        <f>C35/C38</f>
        <v>0.11677760539178889</v>
      </c>
      <c r="F35" s="14">
        <v>2</v>
      </c>
      <c r="G35" s="8">
        <v>22</v>
      </c>
      <c r="H35" s="8">
        <v>11</v>
      </c>
      <c r="I35" s="17">
        <f>G35/G38</f>
        <v>6.8296759228747041E-3</v>
      </c>
      <c r="J35" s="14">
        <v>3</v>
      </c>
      <c r="K35" s="8">
        <v>51.1</v>
      </c>
      <c r="L35" s="8">
        <v>22.45</v>
      </c>
      <c r="M35" s="17">
        <f>K35/K38</f>
        <v>7.8466790412613559E-3</v>
      </c>
      <c r="N35" s="14">
        <v>2</v>
      </c>
      <c r="O35" s="8">
        <v>53.818660000000001</v>
      </c>
      <c r="P35" s="8">
        <v>25.309830000000002</v>
      </c>
      <c r="Q35" s="17">
        <f>O35/O38</f>
        <v>1.1106266138108818E-2</v>
      </c>
      <c r="R35" s="14"/>
      <c r="S35" s="8"/>
      <c r="T35" s="8"/>
      <c r="U35" s="17"/>
      <c r="V35" s="25"/>
      <c r="W35" s="8"/>
      <c r="X35" s="8"/>
      <c r="Y35" s="9"/>
      <c r="Z35" s="7"/>
      <c r="AA35" s="8"/>
      <c r="AB35" s="8"/>
      <c r="AC35" s="9"/>
      <c r="AD35" s="44"/>
      <c r="AE35" s="44"/>
      <c r="AF35" s="44"/>
      <c r="AG35" s="18"/>
      <c r="AH35" s="45">
        <v>1</v>
      </c>
      <c r="AI35" s="8">
        <v>16</v>
      </c>
      <c r="AJ35" s="8">
        <v>2.7152989999999999</v>
      </c>
      <c r="AK35" s="17">
        <f>AI35/AI38</f>
        <v>5.7234985027685634E-3</v>
      </c>
      <c r="AL35" s="44"/>
      <c r="AM35" s="9"/>
      <c r="AN35" s="9"/>
      <c r="AO35" s="18"/>
      <c r="AP35" s="48">
        <f t="shared" si="6"/>
        <v>9</v>
      </c>
      <c r="AQ35" s="8">
        <f t="shared" si="7"/>
        <v>492.91866000000005</v>
      </c>
      <c r="AR35" s="33">
        <f t="shared" si="8"/>
        <v>84.495129000000006</v>
      </c>
      <c r="AS35" s="17">
        <f>AQ35/AQ38</f>
        <v>1.6600733936682245E-2</v>
      </c>
    </row>
    <row r="36" spans="1:45" x14ac:dyDescent="0.25">
      <c r="A36" s="32" t="s">
        <v>49</v>
      </c>
      <c r="B36" s="14">
        <v>1</v>
      </c>
      <c r="C36" s="8">
        <v>110</v>
      </c>
      <c r="D36" s="8">
        <v>1.5</v>
      </c>
      <c r="E36" s="17">
        <f>C36/C38</f>
        <v>3.6701533123133651E-2</v>
      </c>
      <c r="F36" s="14">
        <v>1</v>
      </c>
      <c r="G36" s="8">
        <v>600</v>
      </c>
      <c r="H36" s="8">
        <v>300</v>
      </c>
      <c r="I36" s="17">
        <f>G36/G38</f>
        <v>0.18626388880567374</v>
      </c>
      <c r="J36" s="14">
        <v>2</v>
      </c>
      <c r="K36" s="8">
        <v>134</v>
      </c>
      <c r="L36" s="8">
        <v>62.906809000000003</v>
      </c>
      <c r="M36" s="17">
        <f>K36/K38</f>
        <v>2.0576418620920189E-2</v>
      </c>
      <c r="N36" s="14"/>
      <c r="O36" s="8"/>
      <c r="P36" s="8"/>
      <c r="Q36" s="17"/>
      <c r="R36" s="14"/>
      <c r="S36" s="8"/>
      <c r="T36" s="8"/>
      <c r="U36" s="17"/>
      <c r="V36" s="25"/>
      <c r="W36" s="8"/>
      <c r="X36" s="8"/>
      <c r="Y36" s="9"/>
      <c r="Z36" s="7"/>
      <c r="AA36" s="8"/>
      <c r="AB36" s="8"/>
      <c r="AC36" s="9"/>
      <c r="AD36" s="44">
        <v>1</v>
      </c>
      <c r="AE36" s="44">
        <v>80</v>
      </c>
      <c r="AF36" s="44">
        <v>16.215</v>
      </c>
      <c r="AG36" s="18">
        <f>AE36/AE38</f>
        <v>7.1716718960107576E-2</v>
      </c>
      <c r="AH36" s="45"/>
      <c r="AI36" s="8"/>
      <c r="AJ36" s="8"/>
      <c r="AK36" s="17"/>
      <c r="AL36" s="44"/>
      <c r="AM36" s="44"/>
      <c r="AN36" s="44"/>
      <c r="AO36" s="18"/>
      <c r="AP36" s="48">
        <f t="shared" si="6"/>
        <v>5</v>
      </c>
      <c r="AQ36" s="8">
        <f t="shared" si="7"/>
        <v>924</v>
      </c>
      <c r="AR36" s="33">
        <f t="shared" si="8"/>
        <v>380.62180899999998</v>
      </c>
      <c r="AS36" s="17">
        <f>AQ36/AQ38</f>
        <v>3.1118883098266954E-2</v>
      </c>
    </row>
    <row r="37" spans="1:45" ht="15.75" thickBot="1" x14ac:dyDescent="0.3">
      <c r="A37" s="32" t="s">
        <v>50</v>
      </c>
      <c r="B37" s="175">
        <v>1</v>
      </c>
      <c r="C37" s="10">
        <v>400</v>
      </c>
      <c r="D37" s="10">
        <v>49.012450000000001</v>
      </c>
      <c r="E37" s="19">
        <f>C37/C38</f>
        <v>0.13346012044775871</v>
      </c>
      <c r="F37" s="26"/>
      <c r="G37" s="27"/>
      <c r="H37" s="27"/>
      <c r="I37" s="28"/>
      <c r="J37" s="14"/>
      <c r="K37" s="8"/>
      <c r="L37" s="8"/>
      <c r="M37" s="17"/>
      <c r="N37" s="14">
        <v>1</v>
      </c>
      <c r="O37" s="8">
        <v>200</v>
      </c>
      <c r="P37" s="8">
        <v>93</v>
      </c>
      <c r="Q37" s="17">
        <f>O37/O38</f>
        <v>4.1272919608584896E-2</v>
      </c>
      <c r="R37" s="26">
        <v>3</v>
      </c>
      <c r="S37" s="27">
        <v>677.40149899999994</v>
      </c>
      <c r="T37" s="27">
        <v>200.025071</v>
      </c>
      <c r="U37" s="28">
        <f>S37/S38</f>
        <v>0.23665495537109482</v>
      </c>
      <c r="V37" s="25"/>
      <c r="W37" s="8"/>
      <c r="X37" s="8"/>
      <c r="Y37" s="9"/>
      <c r="Z37" s="134">
        <v>1</v>
      </c>
      <c r="AA37" s="10">
        <v>163</v>
      </c>
      <c r="AB37" s="10">
        <v>42.351685000000003</v>
      </c>
      <c r="AC37" s="11">
        <f>AA37/AA38</f>
        <v>0.10269657258064516</v>
      </c>
      <c r="AD37" s="47"/>
      <c r="AE37" s="47"/>
      <c r="AF37" s="47"/>
      <c r="AG37" s="20"/>
      <c r="AH37" s="45"/>
      <c r="AI37" s="10"/>
      <c r="AJ37" s="10"/>
      <c r="AK37" s="19"/>
      <c r="AL37" s="44">
        <v>1</v>
      </c>
      <c r="AM37" s="44">
        <v>130</v>
      </c>
      <c r="AN37" s="44">
        <v>65</v>
      </c>
      <c r="AO37" s="20">
        <f>AM37/AM38</f>
        <v>0.20139426800929511</v>
      </c>
      <c r="AP37" s="48">
        <f>J37+F37+B37+R37+N37+Z37+AH37+AD37+V37+AL37</f>
        <v>7</v>
      </c>
      <c r="AQ37" s="8">
        <f t="shared" si="7"/>
        <v>1570.4014990000001</v>
      </c>
      <c r="AR37" s="33">
        <f t="shared" si="8"/>
        <v>449.38920599999994</v>
      </c>
      <c r="AS37" s="19"/>
    </row>
    <row r="38" spans="1:45" s="60" customFormat="1" ht="28.5" customHeight="1" thickBot="1" x14ac:dyDescent="0.3">
      <c r="A38" s="159" t="s">
        <v>3</v>
      </c>
      <c r="B38" s="50">
        <f>SUM(B21:B37)</f>
        <v>28</v>
      </c>
      <c r="C38" s="51">
        <f>SUM(C21:C37)</f>
        <v>2997.1499999999996</v>
      </c>
      <c r="D38" s="51">
        <f>SUM(D21:D37)</f>
        <v>809.78096400000004</v>
      </c>
      <c r="E38" s="56">
        <f t="shared" ref="E38:I38" si="9">SUM(E21:E36)</f>
        <v>0.86653987955224132</v>
      </c>
      <c r="F38" s="144">
        <f>SUM(F21:F37)</f>
        <v>28</v>
      </c>
      <c r="G38" s="145">
        <f>SUM(G21:G36)</f>
        <v>3221.2363000000005</v>
      </c>
      <c r="H38" s="145">
        <f>SUM(H21:H36)</f>
        <v>1414.0822539999999</v>
      </c>
      <c r="I38" s="153">
        <f t="shared" si="9"/>
        <v>0.99999999999999978</v>
      </c>
      <c r="J38" s="147">
        <f>SUM(J21:J37)</f>
        <v>32</v>
      </c>
      <c r="K38" s="154">
        <f>SUM(K21:K37)</f>
        <v>6512.3091860000004</v>
      </c>
      <c r="L38" s="154">
        <f>SUM(L21:L37)</f>
        <v>3069.503013</v>
      </c>
      <c r="M38" s="146">
        <f t="shared" ref="M38:U38" si="10">SUM(M21:M36)</f>
        <v>0.99999999999999989</v>
      </c>
      <c r="N38" s="147">
        <f>SUM(N21:N37)</f>
        <v>33</v>
      </c>
      <c r="O38" s="145">
        <f>SUM(O21:O37)</f>
        <v>4845.7923960000007</v>
      </c>
      <c r="P38" s="145">
        <f>SUM(P21:P37)</f>
        <v>2146.5728239999999</v>
      </c>
      <c r="Q38" s="146">
        <f t="shared" si="10"/>
        <v>0.95872708039141485</v>
      </c>
      <c r="R38" s="144">
        <f>SUM(R21:R37)</f>
        <v>10</v>
      </c>
      <c r="S38" s="145">
        <f>SUM(S21:S37)</f>
        <v>2862.4014990000001</v>
      </c>
      <c r="T38" s="145">
        <f>SUM(T21:T37)</f>
        <v>1129.2039279999999</v>
      </c>
      <c r="U38" s="143">
        <f t="shared" si="10"/>
        <v>0.76334504462890518</v>
      </c>
      <c r="V38" s="147">
        <f t="shared" ref="V38:AB38" si="11">SUM(V21:V37)</f>
        <v>4</v>
      </c>
      <c r="W38" s="150">
        <f t="shared" si="11"/>
        <v>3110</v>
      </c>
      <c r="X38" s="151">
        <f>SUM(X21:X37)</f>
        <v>1555</v>
      </c>
      <c r="Y38" s="152">
        <f t="shared" si="11"/>
        <v>0.9740921532896275</v>
      </c>
      <c r="Z38" s="50">
        <f t="shared" si="11"/>
        <v>11</v>
      </c>
      <c r="AA38" s="51">
        <f t="shared" si="11"/>
        <v>1587.2</v>
      </c>
      <c r="AB38" s="51">
        <f t="shared" si="11"/>
        <v>346.82104900000002</v>
      </c>
      <c r="AC38" s="65">
        <f>SUM(AC21:AC36)</f>
        <v>0.89730342741935465</v>
      </c>
      <c r="AD38" s="52">
        <f>SUM(AD21:AD37)</f>
        <v>10</v>
      </c>
      <c r="AE38" s="51">
        <f>SUM(AE21:AE37)</f>
        <v>1115.5</v>
      </c>
      <c r="AF38" s="149">
        <f>SUM(AF21:AF37)</f>
        <v>508.12773999999996</v>
      </c>
      <c r="AG38" s="62">
        <f t="shared" ref="AG38:AN38" si="12">SUM(AG21:AG37)</f>
        <v>1</v>
      </c>
      <c r="AH38" s="50">
        <f t="shared" si="12"/>
        <v>5</v>
      </c>
      <c r="AI38" s="51">
        <f t="shared" si="12"/>
        <v>2795.4929999999999</v>
      </c>
      <c r="AJ38" s="51">
        <f t="shared" si="12"/>
        <v>1362.2736989999999</v>
      </c>
      <c r="AK38" s="56">
        <f>SUM(AK21:AK37)</f>
        <v>1</v>
      </c>
      <c r="AL38" s="57">
        <f>SUM(AL21:AL37)</f>
        <v>5</v>
      </c>
      <c r="AM38" s="53">
        <f t="shared" si="12"/>
        <v>645.5</v>
      </c>
      <c r="AN38" s="53">
        <f t="shared" si="12"/>
        <v>258.00540000000001</v>
      </c>
      <c r="AO38" s="62">
        <f>SUM(AO21:AO37)</f>
        <v>1</v>
      </c>
      <c r="AP38" s="57">
        <f>B38+F38+J38+N38+R38+Z38+AH38+AD38+V38+AL38</f>
        <v>166</v>
      </c>
      <c r="AQ38" s="58">
        <f>C38+G38+K38+O38+S38+AA38+AI38+AE38+W38+AM38</f>
        <v>29692.582381</v>
      </c>
      <c r="AR38" s="59">
        <f>D38+H38+L38+P38+T38+AB38+AJ38+AF38+X38+AN38</f>
        <v>12599.370870999999</v>
      </c>
      <c r="AS38" s="54">
        <f>SUM(AS21:AS36)</f>
        <v>0.94711131962692197</v>
      </c>
    </row>
    <row r="39" spans="1:45" x14ac:dyDescent="0.25">
      <c r="A39" s="3"/>
      <c r="B39" s="3"/>
      <c r="C39" s="3"/>
      <c r="D39" s="3"/>
      <c r="E39" s="3"/>
      <c r="F39" s="3"/>
      <c r="G39" s="178"/>
      <c r="H39" s="178"/>
      <c r="I39" s="3"/>
      <c r="J39" s="3"/>
      <c r="K39" s="178"/>
      <c r="L39" s="178"/>
      <c r="M39" s="3"/>
      <c r="N39" s="5"/>
      <c r="O39" s="179"/>
      <c r="P39" s="179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Q39" s="166"/>
      <c r="AR39" s="166"/>
    </row>
    <row r="40" spans="1:45" ht="15.75" customHeight="1" thickBot="1" x14ac:dyDescent="0.3">
      <c r="A40" s="218" t="s">
        <v>53</v>
      </c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5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45" ht="15" customHeight="1" x14ac:dyDescent="0.25">
      <c r="A41" s="244" t="s">
        <v>24</v>
      </c>
      <c r="B41" s="240" t="s">
        <v>22</v>
      </c>
      <c r="C41" s="241"/>
      <c r="D41" s="242"/>
      <c r="E41" s="243"/>
      <c r="F41" s="240" t="s">
        <v>23</v>
      </c>
      <c r="G41" s="241"/>
      <c r="H41" s="242"/>
      <c r="I41" s="243"/>
      <c r="J41" s="232" t="s">
        <v>19</v>
      </c>
      <c r="K41" s="233"/>
      <c r="L41" s="233"/>
      <c r="M41" s="234"/>
      <c r="N41" s="232" t="s">
        <v>31</v>
      </c>
      <c r="O41" s="233"/>
      <c r="P41" s="233"/>
      <c r="Q41" s="233"/>
      <c r="R41" s="232" t="s">
        <v>28</v>
      </c>
      <c r="S41" s="233"/>
      <c r="T41" s="233"/>
      <c r="U41" s="233"/>
      <c r="V41" s="240" t="s">
        <v>39</v>
      </c>
      <c r="W41" s="241"/>
      <c r="X41" s="241"/>
      <c r="Y41" s="243"/>
      <c r="Z41" s="233" t="s">
        <v>27</v>
      </c>
      <c r="AA41" s="233"/>
      <c r="AB41" s="233"/>
      <c r="AC41" s="233"/>
      <c r="AD41" s="232" t="s">
        <v>38</v>
      </c>
      <c r="AE41" s="233"/>
      <c r="AF41" s="233"/>
      <c r="AG41" s="234"/>
      <c r="AH41" s="233" t="s">
        <v>29</v>
      </c>
      <c r="AI41" s="233"/>
      <c r="AJ41" s="233"/>
      <c r="AK41" s="233"/>
      <c r="AL41" s="261" t="s">
        <v>51</v>
      </c>
      <c r="AM41" s="261"/>
      <c r="AN41" s="261"/>
      <c r="AO41" s="261"/>
      <c r="AP41" s="253" t="s">
        <v>20</v>
      </c>
      <c r="AQ41" s="253"/>
      <c r="AR41" s="253"/>
      <c r="AS41" s="257"/>
    </row>
    <row r="42" spans="1:45" ht="58.5" thickBot="1" x14ac:dyDescent="0.3">
      <c r="A42" s="245"/>
      <c r="B42" s="37" t="s">
        <v>2</v>
      </c>
      <c r="C42" s="38" t="s">
        <v>30</v>
      </c>
      <c r="D42" s="38" t="s">
        <v>36</v>
      </c>
      <c r="E42" s="39" t="s">
        <v>5</v>
      </c>
      <c r="F42" s="6" t="s">
        <v>2</v>
      </c>
      <c r="G42" s="12" t="s">
        <v>30</v>
      </c>
      <c r="H42" s="32" t="s">
        <v>36</v>
      </c>
      <c r="I42" s="13" t="s">
        <v>5</v>
      </c>
      <c r="J42" s="6" t="s">
        <v>2</v>
      </c>
      <c r="K42" s="12" t="s">
        <v>30</v>
      </c>
      <c r="L42" s="32" t="s">
        <v>36</v>
      </c>
      <c r="M42" s="13" t="s">
        <v>5</v>
      </c>
      <c r="N42" s="6" t="s">
        <v>2</v>
      </c>
      <c r="O42" s="12" t="s">
        <v>30</v>
      </c>
      <c r="P42" s="32" t="s">
        <v>36</v>
      </c>
      <c r="Q42" s="13" t="s">
        <v>5</v>
      </c>
      <c r="R42" s="6" t="s">
        <v>2</v>
      </c>
      <c r="S42" s="12" t="s">
        <v>30</v>
      </c>
      <c r="T42" s="32" t="s">
        <v>36</v>
      </c>
      <c r="U42" s="32" t="s">
        <v>5</v>
      </c>
      <c r="V42" s="6" t="s">
        <v>2</v>
      </c>
      <c r="W42" s="12" t="s">
        <v>30</v>
      </c>
      <c r="X42" s="12" t="s">
        <v>36</v>
      </c>
      <c r="Y42" s="13" t="s">
        <v>5</v>
      </c>
      <c r="Z42" s="41" t="s">
        <v>2</v>
      </c>
      <c r="AA42" s="12" t="s">
        <v>30</v>
      </c>
      <c r="AB42" s="32" t="s">
        <v>36</v>
      </c>
      <c r="AC42" s="32" t="s">
        <v>5</v>
      </c>
      <c r="AD42" s="6" t="s">
        <v>2</v>
      </c>
      <c r="AE42" s="12" t="s">
        <v>30</v>
      </c>
      <c r="AF42" s="32" t="s">
        <v>36</v>
      </c>
      <c r="AG42" s="13" t="s">
        <v>5</v>
      </c>
      <c r="AH42" s="41" t="s">
        <v>2</v>
      </c>
      <c r="AI42" s="12" t="s">
        <v>30</v>
      </c>
      <c r="AJ42" s="32" t="s">
        <v>36</v>
      </c>
      <c r="AK42" s="32" t="s">
        <v>5</v>
      </c>
      <c r="AL42" s="12" t="s">
        <v>2</v>
      </c>
      <c r="AM42" s="12" t="s">
        <v>30</v>
      </c>
      <c r="AN42" s="12" t="s">
        <v>36</v>
      </c>
      <c r="AO42" s="12" t="s">
        <v>5</v>
      </c>
      <c r="AP42" s="41" t="s">
        <v>2</v>
      </c>
      <c r="AQ42" s="12" t="s">
        <v>30</v>
      </c>
      <c r="AR42" s="32" t="s">
        <v>36</v>
      </c>
      <c r="AS42" s="13" t="s">
        <v>5</v>
      </c>
    </row>
    <row r="43" spans="1:45" s="30" customFormat="1" x14ac:dyDescent="0.25">
      <c r="A43" s="24" t="s">
        <v>25</v>
      </c>
      <c r="B43" s="7">
        <v>24</v>
      </c>
      <c r="C43" s="8">
        <v>2155.15</v>
      </c>
      <c r="D43" s="12">
        <v>612.50969999999995</v>
      </c>
      <c r="E43" s="9">
        <f>C43/C50</f>
        <v>0.71906644645746798</v>
      </c>
      <c r="F43" s="7">
        <v>20</v>
      </c>
      <c r="G43" s="8">
        <v>1106.2363</v>
      </c>
      <c r="H43" s="8">
        <v>414.20225399999998</v>
      </c>
      <c r="I43" s="9">
        <f>G43/AQ50</f>
        <v>3.7256318288700616E-2</v>
      </c>
      <c r="J43" s="7">
        <v>22</v>
      </c>
      <c r="K43" s="8">
        <v>4319.2979999999998</v>
      </c>
      <c r="L43" s="8">
        <v>2056.3678110000001</v>
      </c>
      <c r="M43" s="9">
        <f>K43/AQ50</f>
        <v>0.14546723974954356</v>
      </c>
      <c r="N43" s="7">
        <v>24</v>
      </c>
      <c r="O43" s="8">
        <v>3458.9823959999999</v>
      </c>
      <c r="P43" s="8">
        <v>1539.884986</v>
      </c>
      <c r="Q43" s="17">
        <f>O43/AQ50</f>
        <v>0.11649314807368757</v>
      </c>
      <c r="R43" s="23">
        <v>8</v>
      </c>
      <c r="S43" s="22">
        <v>2340</v>
      </c>
      <c r="T43" s="35">
        <v>1016.959038</v>
      </c>
      <c r="U43" s="18">
        <f>S43/S50</f>
        <v>0.81749537960258034</v>
      </c>
      <c r="V43" s="14">
        <v>3</v>
      </c>
      <c r="W43" s="7">
        <v>110</v>
      </c>
      <c r="X43" s="7">
        <v>55</v>
      </c>
      <c r="Y43" s="71">
        <f>W43/AQ50</f>
        <v>3.7046289402698752E-3</v>
      </c>
      <c r="Z43" s="23">
        <v>9</v>
      </c>
      <c r="AA43" s="22">
        <v>787.2</v>
      </c>
      <c r="AB43" s="35">
        <v>275.32104900000002</v>
      </c>
      <c r="AC43" s="18">
        <f>AA43/AQ50</f>
        <v>2.651167183436769E-2</v>
      </c>
      <c r="AD43" s="21">
        <v>8</v>
      </c>
      <c r="AE43" s="21">
        <v>635.5</v>
      </c>
      <c r="AF43" s="66">
        <v>291.91273999999999</v>
      </c>
      <c r="AG43" s="17">
        <f>AE43/AQ50</f>
        <v>2.1402651741286416E-2</v>
      </c>
      <c r="AH43" s="23">
        <v>4</v>
      </c>
      <c r="AI43" s="22">
        <v>2775.9929999999999</v>
      </c>
      <c r="AJ43" s="35">
        <v>1356.4817989999999</v>
      </c>
      <c r="AK43" s="18">
        <f>AI43/AI50</f>
        <v>0.99302448619975081</v>
      </c>
      <c r="AL43" s="7">
        <v>5</v>
      </c>
      <c r="AM43" s="7">
        <v>645.5</v>
      </c>
      <c r="AN43" s="7">
        <v>258.00540000000001</v>
      </c>
      <c r="AO43" s="7">
        <f>AM43/AM50</f>
        <v>1</v>
      </c>
      <c r="AP43" s="142">
        <f>B43+F43+J43+N43+R43+Z43+AH43+AD43+V43+AL43</f>
        <v>127</v>
      </c>
      <c r="AQ43" s="8">
        <f>C43+G43+K43+O43+S43+AA43+AI43+AE43+W43+AM43</f>
        <v>18333.859696</v>
      </c>
      <c r="AR43" s="8">
        <f>D43+H43+L43+P43+T43+AB43+AJ43+AF43+X43+AN43</f>
        <v>7876.6447769999995</v>
      </c>
      <c r="AS43" s="9">
        <f>AR43/AR50</f>
        <v>0.62516175272923269</v>
      </c>
    </row>
    <row r="44" spans="1:45" ht="53.25" customHeight="1" x14ac:dyDescent="0.25">
      <c r="A44" s="12" t="s">
        <v>37</v>
      </c>
      <c r="B44" s="7">
        <v>3</v>
      </c>
      <c r="C44" s="8">
        <v>442</v>
      </c>
      <c r="D44" s="8">
        <v>148.258814</v>
      </c>
      <c r="E44" s="9">
        <f>C44/C50</f>
        <v>0.14747343309477337</v>
      </c>
      <c r="F44" s="7">
        <v>1</v>
      </c>
      <c r="G44" s="8">
        <v>600</v>
      </c>
      <c r="H44" s="8">
        <v>300</v>
      </c>
      <c r="I44" s="9">
        <f>G44/AQ50</f>
        <v>2.0207066946926592E-2</v>
      </c>
      <c r="J44" s="7">
        <v>8</v>
      </c>
      <c r="K44" s="8">
        <v>1948.011186</v>
      </c>
      <c r="L44" s="8">
        <v>926.03520200000003</v>
      </c>
      <c r="M44" s="9">
        <f>K44/AQ50</f>
        <v>6.5605987414773109E-2</v>
      </c>
      <c r="N44" s="7">
        <v>3</v>
      </c>
      <c r="O44" s="8">
        <v>110</v>
      </c>
      <c r="P44" s="8">
        <v>29.013172999999998</v>
      </c>
      <c r="Q44" s="17">
        <f>O44/O50</f>
        <v>2.2700105784721696E-2</v>
      </c>
      <c r="R44" s="25">
        <v>1</v>
      </c>
      <c r="S44" s="8">
        <v>50</v>
      </c>
      <c r="T44" s="33">
        <v>3.489957</v>
      </c>
      <c r="U44" s="18">
        <f>S44/AQ50</f>
        <v>1.6839222455772159E-3</v>
      </c>
      <c r="V44" s="69"/>
      <c r="W44" s="9"/>
      <c r="X44" s="9"/>
      <c r="Y44" s="17"/>
      <c r="Z44" s="25">
        <v>2</v>
      </c>
      <c r="AA44" s="8">
        <v>800</v>
      </c>
      <c r="AB44" s="33">
        <v>71.5</v>
      </c>
      <c r="AC44" s="18">
        <f>AA44/AQ50</f>
        <v>2.6942755929235455E-2</v>
      </c>
      <c r="AD44" s="14"/>
      <c r="AE44" s="8"/>
      <c r="AF44" s="33"/>
      <c r="AG44" s="17"/>
      <c r="AH44" s="23"/>
      <c r="AI44" s="8"/>
      <c r="AJ44" s="33"/>
      <c r="AK44" s="18"/>
      <c r="AL44" s="21"/>
      <c r="AM44" s="9"/>
      <c r="AN44" s="9"/>
      <c r="AO44" s="17"/>
      <c r="AP44" s="142">
        <f>B44+F44+J44+N44+R44+Z44+AH44+V44+AD44+AL44</f>
        <v>18</v>
      </c>
      <c r="AQ44" s="8">
        <f>C44+G44+K44+O44+S44+AA44+AI44+W44</f>
        <v>3950.0111859999997</v>
      </c>
      <c r="AR44" s="8">
        <f>D44+H44+L44+P44+T44+AB44+AJ44+X44</f>
        <v>1478.2971460000001</v>
      </c>
      <c r="AS44" s="9">
        <f>AR44/AR50</f>
        <v>0.11733102875815807</v>
      </c>
    </row>
    <row r="45" spans="1:45" ht="29.25" x14ac:dyDescent="0.25">
      <c r="A45" s="12" t="s">
        <v>47</v>
      </c>
      <c r="B45" s="7"/>
      <c r="C45" s="8"/>
      <c r="D45" s="8"/>
      <c r="E45" s="7"/>
      <c r="F45" s="7">
        <v>4</v>
      </c>
      <c r="G45" s="8">
        <v>429</v>
      </c>
      <c r="H45" s="8">
        <v>194.005</v>
      </c>
      <c r="I45" s="9">
        <f>G45/AQ50</f>
        <v>1.4448052867052514E-2</v>
      </c>
      <c r="J45" s="7">
        <v>1</v>
      </c>
      <c r="K45" s="8">
        <v>12</v>
      </c>
      <c r="L45" s="8">
        <v>5.0999999999999996</v>
      </c>
      <c r="M45" s="9">
        <f>K45/AQ50</f>
        <v>4.0414133893853187E-4</v>
      </c>
      <c r="N45" s="7">
        <v>3</v>
      </c>
      <c r="O45" s="8">
        <v>157</v>
      </c>
      <c r="P45" s="8">
        <v>49.498100000000001</v>
      </c>
      <c r="Q45" s="19">
        <f>O45/O50</f>
        <v>3.2399241892739149E-2</v>
      </c>
      <c r="R45" s="42"/>
      <c r="S45" s="10"/>
      <c r="T45" s="34"/>
      <c r="U45" s="20"/>
      <c r="V45" s="14">
        <v>1</v>
      </c>
      <c r="W45" s="10">
        <v>3000</v>
      </c>
      <c r="X45" s="10">
        <v>1500</v>
      </c>
      <c r="Y45" s="19">
        <f>W45/AQ50</f>
        <v>0.10103533473463296</v>
      </c>
      <c r="Z45" s="42"/>
      <c r="AA45" s="10"/>
      <c r="AB45" s="34"/>
      <c r="AC45" s="20"/>
      <c r="AD45" s="117">
        <v>1</v>
      </c>
      <c r="AE45" s="10">
        <v>80</v>
      </c>
      <c r="AF45" s="34">
        <v>16.215</v>
      </c>
      <c r="AG45" s="19">
        <f>AE45/AQ50</f>
        <v>2.6942755929235456E-3</v>
      </c>
      <c r="AH45" s="23">
        <v>1</v>
      </c>
      <c r="AI45" s="10">
        <v>19.5</v>
      </c>
      <c r="AJ45" s="34">
        <v>5.7919</v>
      </c>
      <c r="AK45" s="20">
        <f>AI45/AI50</f>
        <v>6.9755138002491873E-3</v>
      </c>
      <c r="AL45" s="7"/>
      <c r="AM45" s="184"/>
      <c r="AN45" s="9"/>
      <c r="AO45" s="17"/>
      <c r="AP45" s="142">
        <f>B45+F45+J45+N45+R45+V45+Z45+AD45+AH45+AL45</f>
        <v>11</v>
      </c>
      <c r="AQ45" s="8">
        <f>C45+G45+K45+O45+S45+W45+AA45+AE45+AI45</f>
        <v>3697.5</v>
      </c>
      <c r="AR45" s="8">
        <f>D45+H45+L45+P45+T45+X45+AB45+AF45+AJ45</f>
        <v>1770.61</v>
      </c>
      <c r="AS45" s="9">
        <f>AR45/AR50</f>
        <v>0.14053162004107814</v>
      </c>
    </row>
    <row r="46" spans="1:45" ht="29.25" x14ac:dyDescent="0.25">
      <c r="A46" s="12" t="s">
        <v>48</v>
      </c>
      <c r="B46" s="7">
        <v>1</v>
      </c>
      <c r="C46" s="8">
        <v>400</v>
      </c>
      <c r="D46" s="8">
        <v>49.012450000000001</v>
      </c>
      <c r="E46" s="9">
        <f>C46/C50</f>
        <v>0.13346012044775871</v>
      </c>
      <c r="F46" s="7">
        <v>3</v>
      </c>
      <c r="G46" s="8">
        <v>1086</v>
      </c>
      <c r="H46" s="8">
        <v>505.875</v>
      </c>
      <c r="I46" s="9">
        <f>G46/AQ50</f>
        <v>3.6574791173937131E-2</v>
      </c>
      <c r="J46" s="7">
        <v>1</v>
      </c>
      <c r="K46" s="8">
        <v>233</v>
      </c>
      <c r="L46" s="8">
        <v>82</v>
      </c>
      <c r="M46" s="9">
        <f>K46/K50</f>
        <v>3.5778399542346302E-2</v>
      </c>
      <c r="N46" s="7">
        <v>3</v>
      </c>
      <c r="O46" s="8">
        <v>1119.81</v>
      </c>
      <c r="P46" s="8">
        <v>528.17656499999998</v>
      </c>
      <c r="Q46" s="19">
        <f>O46/O50</f>
        <v>0.23108914053444726</v>
      </c>
      <c r="R46" s="42">
        <v>1</v>
      </c>
      <c r="S46" s="10">
        <v>472.401499</v>
      </c>
      <c r="T46" s="34">
        <v>108.75493299999999</v>
      </c>
      <c r="U46" s="20">
        <f>S46/AQ50</f>
        <v>1.590974786020246E-2</v>
      </c>
      <c r="V46" s="70"/>
      <c r="W46" s="11"/>
      <c r="X46" s="11"/>
      <c r="Y46" s="19"/>
      <c r="Z46" s="42"/>
      <c r="AA46" s="10"/>
      <c r="AB46" s="34"/>
      <c r="AC46" s="20"/>
      <c r="AD46" s="133"/>
      <c r="AE46" s="10"/>
      <c r="AF46" s="34"/>
      <c r="AG46" s="19"/>
      <c r="AH46" s="23"/>
      <c r="AI46" s="10"/>
      <c r="AJ46" s="34"/>
      <c r="AK46" s="20"/>
      <c r="AL46" s="7"/>
      <c r="AM46" s="184"/>
      <c r="AN46" s="9"/>
      <c r="AO46" s="17"/>
      <c r="AP46" s="142">
        <f>B46+F46+J46+N46+R46+V46+Z46+AD46+AH46</f>
        <v>9</v>
      </c>
      <c r="AQ46" s="8">
        <f>C46+G46+K46+O46+S46+W46+AA46+AE46+AI46</f>
        <v>3311.211499</v>
      </c>
      <c r="AR46" s="8">
        <f>D46+H46+L46+P46+T46+X46+AB46+AF46+AJ46</f>
        <v>1273.8189479999999</v>
      </c>
      <c r="AS46" s="11">
        <f>AR46/AR50</f>
        <v>0.10110179000540033</v>
      </c>
    </row>
    <row r="47" spans="1:45" x14ac:dyDescent="0.25">
      <c r="A47" s="12"/>
      <c r="B47" s="7"/>
      <c r="C47" s="8"/>
      <c r="D47" s="8"/>
      <c r="E47" s="7"/>
      <c r="F47" s="7"/>
      <c r="G47" s="8"/>
      <c r="H47" s="8"/>
      <c r="I47" s="9"/>
      <c r="J47" s="7"/>
      <c r="K47" s="8"/>
      <c r="L47" s="8"/>
      <c r="M47" s="9"/>
      <c r="N47" s="7"/>
      <c r="O47" s="8"/>
      <c r="P47" s="8"/>
      <c r="Q47" s="19"/>
      <c r="R47" s="42"/>
      <c r="S47" s="10"/>
      <c r="T47" s="34"/>
      <c r="U47" s="20"/>
      <c r="V47" s="70"/>
      <c r="W47" s="11"/>
      <c r="X47" s="11"/>
      <c r="Y47" s="19"/>
      <c r="Z47" s="42"/>
      <c r="AA47" s="10"/>
      <c r="AB47" s="34"/>
      <c r="AC47" s="20"/>
      <c r="AD47" s="177"/>
      <c r="AE47" s="10"/>
      <c r="AF47" s="34"/>
      <c r="AG47" s="20"/>
      <c r="AH47" s="7"/>
      <c r="AI47" s="8"/>
      <c r="AJ47" s="34"/>
      <c r="AK47" s="20"/>
      <c r="AL47" s="7"/>
      <c r="AM47" s="185"/>
      <c r="AN47" s="11"/>
      <c r="AO47" s="19"/>
      <c r="AP47" s="142">
        <f t="shared" ref="AP47:AP48" si="13">B47+F47+J47+N47+R47+V47+Z47+AD47+AH47</f>
        <v>0</v>
      </c>
      <c r="AQ47" s="8">
        <f t="shared" ref="AQ47:AQ48" si="14">C47+G47+K47+O47+S47+W47+AA47+AE47+AI47</f>
        <v>0</v>
      </c>
      <c r="AR47" s="8">
        <f t="shared" ref="AR47:AR49" si="15">D47+H47+L47+P47+T47+X47+AB47+AF47+AJ47</f>
        <v>0</v>
      </c>
      <c r="AS47" s="11"/>
    </row>
    <row r="48" spans="1:45" ht="15.75" thickBot="1" x14ac:dyDescent="0.3">
      <c r="A48" s="12" t="s">
        <v>41</v>
      </c>
      <c r="B48" s="7"/>
      <c r="C48" s="8"/>
      <c r="D48" s="8"/>
      <c r="E48" s="9"/>
      <c r="F48" s="7"/>
      <c r="G48" s="8"/>
      <c r="H48" s="8"/>
      <c r="I48" s="9"/>
      <c r="J48" s="7"/>
      <c r="K48" s="8"/>
      <c r="L48" s="8"/>
      <c r="M48" s="9"/>
      <c r="N48" s="7"/>
      <c r="O48" s="8"/>
      <c r="P48" s="8"/>
      <c r="Q48" s="28"/>
      <c r="R48" s="29"/>
      <c r="S48" s="27"/>
      <c r="T48" s="36"/>
      <c r="U48" s="20"/>
      <c r="V48" s="70"/>
      <c r="W48" s="11"/>
      <c r="X48" s="11"/>
      <c r="Y48" s="19"/>
      <c r="Z48" s="42"/>
      <c r="AA48" s="27"/>
      <c r="AB48" s="36"/>
      <c r="AC48" s="43"/>
      <c r="AD48" s="26"/>
      <c r="AE48" s="27"/>
      <c r="AF48" s="36"/>
      <c r="AG48" s="28"/>
      <c r="AH48" s="171"/>
      <c r="AI48" s="189"/>
      <c r="AJ48" s="34"/>
      <c r="AK48" s="20"/>
      <c r="AL48" s="183"/>
      <c r="AM48" s="185"/>
      <c r="AN48" s="174"/>
      <c r="AO48" s="28"/>
      <c r="AP48" s="203">
        <f t="shared" si="13"/>
        <v>0</v>
      </c>
      <c r="AQ48" s="10">
        <f t="shared" si="14"/>
        <v>0</v>
      </c>
      <c r="AR48" s="10">
        <f t="shared" si="15"/>
        <v>0</v>
      </c>
      <c r="AS48" s="11"/>
    </row>
    <row r="49" spans="1:45" ht="15.75" thickBot="1" x14ac:dyDescent="0.3">
      <c r="A49" s="72" t="s">
        <v>55</v>
      </c>
      <c r="B49" s="68"/>
      <c r="C49" s="73"/>
      <c r="D49" s="73"/>
      <c r="E49" s="74"/>
      <c r="F49" s="68"/>
      <c r="G49" s="73"/>
      <c r="H49" s="73"/>
      <c r="I49" s="74"/>
      <c r="J49" s="75"/>
      <c r="K49" s="73"/>
      <c r="L49" s="73"/>
      <c r="M49" s="74"/>
      <c r="N49" s="75"/>
      <c r="O49" s="73"/>
      <c r="P49" s="73"/>
      <c r="Q49" s="74"/>
      <c r="R49" s="75"/>
      <c r="S49" s="73"/>
      <c r="T49" s="73"/>
      <c r="U49" s="95"/>
      <c r="V49" s="95"/>
      <c r="W49" s="96"/>
      <c r="X49" s="96"/>
      <c r="Y49" s="97"/>
      <c r="Z49" s="98"/>
      <c r="AA49" s="73"/>
      <c r="AB49" s="73"/>
      <c r="AC49" s="74"/>
      <c r="AD49" s="68">
        <v>1</v>
      </c>
      <c r="AE49" s="73">
        <v>400</v>
      </c>
      <c r="AF49" s="73">
        <v>200</v>
      </c>
      <c r="AG49" s="76">
        <f>AE49/AE50</f>
        <v>0.35858359480053786</v>
      </c>
      <c r="AH49" s="172"/>
      <c r="AI49" s="73"/>
      <c r="AJ49" s="156"/>
      <c r="AK49" s="141"/>
      <c r="AL49" s="188"/>
      <c r="AM49" s="186"/>
      <c r="AN49" s="173"/>
      <c r="AO49" s="202"/>
      <c r="AP49" s="204">
        <f>B49+F49+J49+N49+R49+V49+Z49+AD49+AH49</f>
        <v>1</v>
      </c>
      <c r="AQ49" s="205">
        <f>C49+G49+K49+O49+S49+W49+AA49+AE49+AI49</f>
        <v>400</v>
      </c>
      <c r="AR49" s="206">
        <f t="shared" si="15"/>
        <v>200</v>
      </c>
      <c r="AS49" s="186">
        <f>AR49/AR50</f>
        <v>1.5873808466130672E-2</v>
      </c>
    </row>
    <row r="50" spans="1:45" s="60" customFormat="1" ht="24.75" customHeight="1" thickBot="1" x14ac:dyDescent="0.3">
      <c r="A50" s="49" t="s">
        <v>3</v>
      </c>
      <c r="B50" s="61">
        <f>SUM(B43:B49)</f>
        <v>28</v>
      </c>
      <c r="C50" s="63">
        <f>SUM(C43:C49)</f>
        <v>2997.15</v>
      </c>
      <c r="D50" s="61">
        <f>SUM(D43:D49)</f>
        <v>809.78096400000004</v>
      </c>
      <c r="E50" s="62">
        <f>SUM(E43:E49)</f>
        <v>1</v>
      </c>
      <c r="F50" s="61">
        <f>SUM(F43:F49)</f>
        <v>28</v>
      </c>
      <c r="G50" s="63">
        <f>SUM(G43:G48)</f>
        <v>3221.2363</v>
      </c>
      <c r="H50" s="63">
        <f>SUM(H43:H48)</f>
        <v>1414.0822539999999</v>
      </c>
      <c r="I50" s="62">
        <f>SUM(I43:I48)</f>
        <v>0.10848622927661686</v>
      </c>
      <c r="J50" s="61">
        <f>SUM(J43:J48)</f>
        <v>32</v>
      </c>
      <c r="K50" s="63">
        <f>SUM(K43:K48)</f>
        <v>6512.3091859999995</v>
      </c>
      <c r="L50" s="63">
        <f t="shared" ref="L50:Q50" si="16">SUM(L43:L48)</f>
        <v>3069.503013</v>
      </c>
      <c r="M50" s="62">
        <f t="shared" si="16"/>
        <v>0.24725576804560151</v>
      </c>
      <c r="N50" s="61">
        <f t="shared" si="16"/>
        <v>33</v>
      </c>
      <c r="O50" s="63">
        <f t="shared" si="16"/>
        <v>4845.7923959999998</v>
      </c>
      <c r="P50" s="63">
        <f t="shared" si="16"/>
        <v>2146.5728239999999</v>
      </c>
      <c r="Q50" s="62">
        <f t="shared" si="16"/>
        <v>0.40268163628559572</v>
      </c>
      <c r="R50" s="61">
        <f t="shared" ref="R50:AB50" si="17">SUM(R43:R48)</f>
        <v>10</v>
      </c>
      <c r="S50" s="63">
        <f t="shared" si="17"/>
        <v>2862.4014990000001</v>
      </c>
      <c r="T50" s="63">
        <f t="shared" si="17"/>
        <v>1129.2039279999999</v>
      </c>
      <c r="U50" s="62">
        <f t="shared" si="17"/>
        <v>0.83508904970836006</v>
      </c>
      <c r="V50" s="61">
        <f>SUM(V43:V48)</f>
        <v>4</v>
      </c>
      <c r="W50" s="63">
        <f>SUM(W43:W48)</f>
        <v>3110</v>
      </c>
      <c r="X50" s="63">
        <f>SUM(X43:X48)</f>
        <v>1555</v>
      </c>
      <c r="Y50" s="56">
        <f>SUM(Y43:Y48)</f>
        <v>0.10473996367490283</v>
      </c>
      <c r="Z50" s="64">
        <f>SUM(Z43:Z48)</f>
        <v>11</v>
      </c>
      <c r="AA50" s="63">
        <f t="shared" si="17"/>
        <v>1587.2</v>
      </c>
      <c r="AB50" s="63">
        <f t="shared" si="17"/>
        <v>346.82104900000002</v>
      </c>
      <c r="AC50" s="62">
        <f>SUM(AC43:AC48)</f>
        <v>5.3454427763603145E-2</v>
      </c>
      <c r="AD50" s="61">
        <f>SUM(AD43:AD49)</f>
        <v>10</v>
      </c>
      <c r="AE50" s="63">
        <f>SUM(AE43:AE49)</f>
        <v>1115.5</v>
      </c>
      <c r="AF50" s="63">
        <f>AF43+AF44+AF48</f>
        <v>291.91273999999999</v>
      </c>
      <c r="AG50" s="56">
        <f>AG43+AG44+AG48</f>
        <v>2.1402651741286416E-2</v>
      </c>
      <c r="AH50" s="64">
        <f t="shared" ref="AH50:AN50" si="18">SUM(AH43:AH49)</f>
        <v>5</v>
      </c>
      <c r="AI50" s="63">
        <f>SUM(AI43:AI49)</f>
        <v>2795.4929999999999</v>
      </c>
      <c r="AJ50" s="63">
        <f t="shared" si="18"/>
        <v>1362.2736989999999</v>
      </c>
      <c r="AK50" s="62">
        <f t="shared" si="18"/>
        <v>1</v>
      </c>
      <c r="AL50" s="187">
        <f t="shared" si="18"/>
        <v>5</v>
      </c>
      <c r="AM50" s="187">
        <f t="shared" si="18"/>
        <v>645.5</v>
      </c>
      <c r="AN50" s="55">
        <f t="shared" si="18"/>
        <v>258.00540000000001</v>
      </c>
      <c r="AO50" s="56">
        <f>SUM(AK43:AK49)</f>
        <v>1</v>
      </c>
      <c r="AP50" s="157">
        <f>SUM(AP43:AP49)</f>
        <v>166</v>
      </c>
      <c r="AQ50" s="155">
        <f>SUM(AQ43:AQ49)</f>
        <v>29692.582381</v>
      </c>
      <c r="AR50" s="59">
        <f>SUM(AR43:AR49)</f>
        <v>12599.370871000001</v>
      </c>
      <c r="AS50" s="56">
        <f>SUM(AS43:AS49)</f>
        <v>0.99999999999999978</v>
      </c>
    </row>
    <row r="51" spans="1:45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1"/>
      <c r="AI51" s="31"/>
      <c r="AJ51" s="31"/>
      <c r="AK51" s="31"/>
      <c r="AL51" s="31"/>
      <c r="AM51" s="31"/>
      <c r="AN51" s="31"/>
      <c r="AO51" s="31"/>
      <c r="AP51" s="31"/>
      <c r="AQ51" s="176"/>
      <c r="AR51" s="176"/>
      <c r="AS51" s="30"/>
    </row>
    <row r="52" spans="1:45" ht="15.75" customHeight="1" x14ac:dyDescent="0.25"/>
    <row r="53" spans="1:45" ht="15" customHeight="1" x14ac:dyDescent="0.25"/>
    <row r="54" spans="1:45" s="78" customFormat="1" ht="16.5" thickBot="1" x14ac:dyDescent="0.3">
      <c r="A54" s="251" t="s">
        <v>54</v>
      </c>
      <c r="B54" s="251"/>
      <c r="C54" s="251"/>
      <c r="D54" s="251"/>
      <c r="E54" s="251"/>
      <c r="F54" s="251"/>
      <c r="G54" s="251"/>
      <c r="H54" s="251"/>
      <c r="I54" s="251"/>
      <c r="J54" s="251"/>
      <c r="K54" s="77"/>
      <c r="L54" s="77"/>
      <c r="M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</row>
    <row r="55" spans="1:45" s="78" customFormat="1" ht="15" customHeight="1" thickBot="1" x14ac:dyDescent="0.3">
      <c r="A55" s="246" t="s">
        <v>42</v>
      </c>
      <c r="B55" s="248" t="s">
        <v>22</v>
      </c>
      <c r="C55" s="249"/>
      <c r="D55" s="250"/>
      <c r="E55" s="102"/>
      <c r="F55" s="235" t="s">
        <v>23</v>
      </c>
      <c r="G55" s="236"/>
      <c r="H55" s="236"/>
      <c r="I55" s="237"/>
      <c r="J55" s="235" t="s">
        <v>19</v>
      </c>
      <c r="K55" s="236"/>
      <c r="L55" s="236"/>
      <c r="M55" s="238"/>
      <c r="N55" s="239" t="s">
        <v>31</v>
      </c>
      <c r="O55" s="236"/>
      <c r="P55" s="236"/>
      <c r="Q55" s="238"/>
      <c r="R55" s="254" t="s">
        <v>28</v>
      </c>
      <c r="S55" s="254"/>
      <c r="T55" s="254"/>
      <c r="U55" s="254"/>
      <c r="V55" s="235" t="s">
        <v>39</v>
      </c>
      <c r="W55" s="236"/>
      <c r="X55" s="236"/>
      <c r="Y55" s="238"/>
      <c r="Z55" s="239" t="s">
        <v>27</v>
      </c>
      <c r="AA55" s="236"/>
      <c r="AB55" s="236"/>
      <c r="AC55" s="238"/>
      <c r="AD55" s="235" t="s">
        <v>38</v>
      </c>
      <c r="AE55" s="236"/>
      <c r="AF55" s="236"/>
      <c r="AG55" s="237"/>
      <c r="AH55" s="255" t="s">
        <v>29</v>
      </c>
      <c r="AI55" s="255"/>
      <c r="AJ55" s="255"/>
      <c r="AK55" s="255"/>
      <c r="AL55" s="258" t="s">
        <v>51</v>
      </c>
      <c r="AM55" s="259"/>
      <c r="AN55" s="259"/>
      <c r="AO55" s="260"/>
      <c r="AP55" s="255" t="s">
        <v>20</v>
      </c>
      <c r="AQ55" s="255"/>
      <c r="AR55" s="255"/>
      <c r="AS55" s="256"/>
    </row>
    <row r="56" spans="1:45" s="78" customFormat="1" ht="45.75" thickBot="1" x14ac:dyDescent="0.3">
      <c r="A56" s="247"/>
      <c r="B56" s="6" t="s">
        <v>2</v>
      </c>
      <c r="C56" s="12" t="s">
        <v>30</v>
      </c>
      <c r="D56" s="32" t="s">
        <v>36</v>
      </c>
      <c r="E56" s="24" t="s">
        <v>5</v>
      </c>
      <c r="F56" s="93" t="s">
        <v>2</v>
      </c>
      <c r="G56" s="92" t="s">
        <v>30</v>
      </c>
      <c r="H56" s="92" t="s">
        <v>36</v>
      </c>
      <c r="I56" s="111" t="s">
        <v>5</v>
      </c>
      <c r="J56" s="93" t="s">
        <v>2</v>
      </c>
      <c r="K56" s="92" t="s">
        <v>30</v>
      </c>
      <c r="L56" s="92" t="s">
        <v>36</v>
      </c>
      <c r="M56" s="101" t="s">
        <v>5</v>
      </c>
      <c r="N56" s="99" t="s">
        <v>2</v>
      </c>
      <c r="O56" s="92" t="s">
        <v>30</v>
      </c>
      <c r="P56" s="92" t="s">
        <v>36</v>
      </c>
      <c r="Q56" s="101" t="s">
        <v>5</v>
      </c>
      <c r="R56" s="88" t="s">
        <v>2</v>
      </c>
      <c r="S56" s="79" t="s">
        <v>30</v>
      </c>
      <c r="T56" s="80" t="s">
        <v>36</v>
      </c>
      <c r="U56" s="90" t="s">
        <v>5</v>
      </c>
      <c r="V56" s="93" t="s">
        <v>2</v>
      </c>
      <c r="W56" s="92" t="s">
        <v>30</v>
      </c>
      <c r="X56" s="105" t="s">
        <v>36</v>
      </c>
      <c r="Y56" s="101" t="s">
        <v>5</v>
      </c>
      <c r="Z56" s="99" t="s">
        <v>2</v>
      </c>
      <c r="AA56" s="92" t="s">
        <v>30</v>
      </c>
      <c r="AB56" s="92" t="s">
        <v>36</v>
      </c>
      <c r="AC56" s="101" t="s">
        <v>5</v>
      </c>
      <c r="AD56" s="161" t="s">
        <v>2</v>
      </c>
      <c r="AE56" s="162" t="s">
        <v>30</v>
      </c>
      <c r="AF56" s="162" t="s">
        <v>36</v>
      </c>
      <c r="AG56" s="163" t="s">
        <v>5</v>
      </c>
      <c r="AH56" s="164" t="s">
        <v>2</v>
      </c>
      <c r="AI56" s="164" t="s">
        <v>30</v>
      </c>
      <c r="AJ56" s="164" t="s">
        <v>36</v>
      </c>
      <c r="AK56" s="163" t="s">
        <v>5</v>
      </c>
      <c r="AL56" s="199" t="s">
        <v>2</v>
      </c>
      <c r="AM56" s="200" t="s">
        <v>30</v>
      </c>
      <c r="AN56" s="200" t="s">
        <v>36</v>
      </c>
      <c r="AO56" s="201" t="s">
        <v>5</v>
      </c>
      <c r="AP56" s="197" t="s">
        <v>2</v>
      </c>
      <c r="AQ56" s="164" t="s">
        <v>30</v>
      </c>
      <c r="AR56" s="164" t="s">
        <v>36</v>
      </c>
      <c r="AS56" s="165" t="s">
        <v>5</v>
      </c>
    </row>
    <row r="57" spans="1:45" s="30" customFormat="1" ht="32.25" customHeight="1" x14ac:dyDescent="0.25">
      <c r="A57" s="24" t="s">
        <v>43</v>
      </c>
      <c r="B57" s="124">
        <v>5</v>
      </c>
      <c r="C57" s="131">
        <v>400.9</v>
      </c>
      <c r="D57" s="132">
        <v>157.40694999999999</v>
      </c>
      <c r="E57" s="127">
        <f>C57/C61</f>
        <v>0.13376040571876616</v>
      </c>
      <c r="F57" s="14">
        <v>7</v>
      </c>
      <c r="G57" s="8">
        <v>822.9</v>
      </c>
      <c r="H57" s="33">
        <v>403.45</v>
      </c>
      <c r="I57" s="18">
        <f>G57/G61</f>
        <v>0.25546092349698157</v>
      </c>
      <c r="J57" s="128">
        <v>9</v>
      </c>
      <c r="K57" s="8">
        <v>1944.299186</v>
      </c>
      <c r="L57" s="167">
        <v>937.72123199999999</v>
      </c>
      <c r="M57" s="114">
        <f>K57/K61</f>
        <v>0.29809981872269981</v>
      </c>
      <c r="N57" s="129">
        <v>7</v>
      </c>
      <c r="O57" s="131">
        <v>202.71</v>
      </c>
      <c r="P57" s="131">
        <v>69.497429999999994</v>
      </c>
      <c r="Q57" s="130">
        <f>O57/O61</f>
        <v>4.1320541848709737E-2</v>
      </c>
      <c r="R57" s="25">
        <v>2</v>
      </c>
      <c r="S57" s="8">
        <v>710</v>
      </c>
      <c r="T57" s="33">
        <v>224.00706500000001</v>
      </c>
      <c r="U57" s="18">
        <f>S57/S61</f>
        <v>0.20806461379414604</v>
      </c>
      <c r="V57" s="124"/>
      <c r="W57" s="125"/>
      <c r="X57" s="125"/>
      <c r="Y57" s="130"/>
      <c r="Z57" s="25">
        <v>1</v>
      </c>
      <c r="AA57" s="8">
        <v>12.5</v>
      </c>
      <c r="AB57" s="8">
        <v>0.90039400000000003</v>
      </c>
      <c r="AC57" s="17">
        <f>AA57/AA61</f>
        <v>7.8755040322580645E-3</v>
      </c>
      <c r="AD57" s="21">
        <v>2</v>
      </c>
      <c r="AE57" s="22">
        <v>500</v>
      </c>
      <c r="AF57" s="22">
        <v>250</v>
      </c>
      <c r="AG57" s="160">
        <f>AE57/AE61</f>
        <v>0.39920159680638723</v>
      </c>
      <c r="AH57" s="21">
        <v>1</v>
      </c>
      <c r="AI57" s="22">
        <v>2200</v>
      </c>
      <c r="AJ57" s="22">
        <v>1100</v>
      </c>
      <c r="AK57" s="192">
        <f>AI57/AI61</f>
        <v>0.78698104413067749</v>
      </c>
      <c r="AL57" s="198"/>
      <c r="AM57" s="198"/>
      <c r="AN57" s="198"/>
      <c r="AO57" s="198"/>
      <c r="AP57" s="193">
        <f>B57+F57+J57+N57+R57+V57+Z57+AD57+AH57</f>
        <v>34</v>
      </c>
      <c r="AQ57" s="22">
        <f t="shared" ref="AQ57:AR57" si="19">C57+G57+K57+O57+S57+W57+AA57+AE57+AI57</f>
        <v>6793.3091860000004</v>
      </c>
      <c r="AR57" s="22">
        <f t="shared" si="19"/>
        <v>3142.9830709999997</v>
      </c>
      <c r="AS57" s="160">
        <f>AQ57/AQ61</f>
        <v>0.22310024160590475</v>
      </c>
    </row>
    <row r="58" spans="1:45" s="30" customFormat="1" ht="24" customHeight="1" x14ac:dyDescent="0.25">
      <c r="A58" s="24" t="s">
        <v>44</v>
      </c>
      <c r="B58" s="124">
        <v>17</v>
      </c>
      <c r="C58" s="125">
        <v>1201.25</v>
      </c>
      <c r="D58" s="126">
        <v>361.84156400000001</v>
      </c>
      <c r="E58" s="127">
        <f>C58/C61</f>
        <v>0.40079742421967535</v>
      </c>
      <c r="F58" s="14">
        <v>19</v>
      </c>
      <c r="G58" s="8">
        <v>1278.3362999999999</v>
      </c>
      <c r="H58" s="33">
        <v>492.63225399999999</v>
      </c>
      <c r="I58" s="18">
        <f>G58/G61</f>
        <v>0.39684648406576067</v>
      </c>
      <c r="J58" s="128">
        <v>23</v>
      </c>
      <c r="K58" s="125">
        <v>4345.01</v>
      </c>
      <c r="L58" s="125">
        <v>2054.0417809999999</v>
      </c>
      <c r="M58" s="114">
        <f>K58/K61</f>
        <v>0.66617663715275455</v>
      </c>
      <c r="N58" s="129">
        <v>26</v>
      </c>
      <c r="O58" s="125">
        <v>3203.0823959999998</v>
      </c>
      <c r="P58" s="125">
        <v>1339.3600939999999</v>
      </c>
      <c r="Q58" s="130">
        <f>O58/O61</f>
        <v>0.65291845586692043</v>
      </c>
      <c r="R58" s="25">
        <v>7</v>
      </c>
      <c r="S58" s="8">
        <v>1630</v>
      </c>
      <c r="T58" s="33">
        <v>640.44899499999997</v>
      </c>
      <c r="U58" s="18">
        <f>S58/S61</f>
        <v>0.47766946547106764</v>
      </c>
      <c r="V58" s="124">
        <v>4</v>
      </c>
      <c r="W58" s="181">
        <v>3110</v>
      </c>
      <c r="X58" s="181">
        <v>1555</v>
      </c>
      <c r="Y58" s="130">
        <f>W58/W61</f>
        <v>1</v>
      </c>
      <c r="Z58" s="25">
        <v>9</v>
      </c>
      <c r="AA58" s="8">
        <v>1411.7</v>
      </c>
      <c r="AB58" s="8">
        <v>303.56896999999998</v>
      </c>
      <c r="AC58" s="17">
        <f>AA58/AA61</f>
        <v>0.88942792338709675</v>
      </c>
      <c r="AD58" s="14">
        <v>10</v>
      </c>
      <c r="AE58" s="8">
        <v>752.5</v>
      </c>
      <c r="AF58" s="8">
        <v>325.18194</v>
      </c>
      <c r="AG58" s="17">
        <f>AE58/AE61</f>
        <v>0.60079840319361277</v>
      </c>
      <c r="AH58" s="14">
        <v>4</v>
      </c>
      <c r="AI58" s="8">
        <v>595.49300000000005</v>
      </c>
      <c r="AJ58" s="8">
        <v>262.27369900000002</v>
      </c>
      <c r="AK58" s="18">
        <f>AI58/AI61</f>
        <v>0.21301895586932254</v>
      </c>
      <c r="AL58" s="7">
        <v>4</v>
      </c>
      <c r="AM58" s="8">
        <v>515.5</v>
      </c>
      <c r="AN58" s="8">
        <v>193.00540000000001</v>
      </c>
      <c r="AO58" s="9">
        <f>AM58/AM61</f>
        <v>0.79860573199070484</v>
      </c>
      <c r="AP58" s="193">
        <f>B58+F58+J58+N58+R58+V58+Z58+AD58+AH58+AL58</f>
        <v>123</v>
      </c>
      <c r="AQ58" s="8">
        <f>C58+G58+K58+O58+S58+W58+AA58+AE58+AI58+AM58</f>
        <v>18042.871695999998</v>
      </c>
      <c r="AR58" s="8">
        <f>D58+H58+L58+P58+T58+X58+AB58+AF58+AJ58+AN58</f>
        <v>7527.3546970000007</v>
      </c>
      <c r="AS58" s="17">
        <f>AQ58/AQ61</f>
        <v>0.5925490691543418</v>
      </c>
    </row>
    <row r="59" spans="1:45" s="30" customFormat="1" ht="25.5" customHeight="1" x14ac:dyDescent="0.25">
      <c r="A59" s="24" t="s">
        <v>45</v>
      </c>
      <c r="B59" s="124">
        <v>5</v>
      </c>
      <c r="C59" s="125">
        <v>1045</v>
      </c>
      <c r="D59" s="126">
        <v>267.51245</v>
      </c>
      <c r="E59" s="127">
        <f>C59/C61</f>
        <v>0.34866456466976958</v>
      </c>
      <c r="F59" s="14">
        <v>2</v>
      </c>
      <c r="G59" s="8">
        <v>1120</v>
      </c>
      <c r="H59" s="33">
        <v>518</v>
      </c>
      <c r="I59" s="18">
        <f>G59/G61</f>
        <v>0.3476925924372577</v>
      </c>
      <c r="J59" s="128">
        <v>1</v>
      </c>
      <c r="K59" s="125">
        <v>233</v>
      </c>
      <c r="L59" s="125">
        <v>82</v>
      </c>
      <c r="M59" s="114">
        <f>K59/K61</f>
        <v>3.5723544124545585E-2</v>
      </c>
      <c r="N59" s="129">
        <v>1</v>
      </c>
      <c r="O59" s="125">
        <v>1500</v>
      </c>
      <c r="P59" s="125">
        <v>742.68619999999999</v>
      </c>
      <c r="Q59" s="130">
        <f>O59/O61</f>
        <v>0.30576100228436981</v>
      </c>
      <c r="R59" s="25">
        <v>1</v>
      </c>
      <c r="S59" s="8">
        <v>472.401499</v>
      </c>
      <c r="T59" s="33">
        <v>108.75493299999999</v>
      </c>
      <c r="U59" s="18">
        <f>S59/S61</f>
        <v>0.13843666964114179</v>
      </c>
      <c r="V59" s="124"/>
      <c r="W59" s="125"/>
      <c r="X59" s="125"/>
      <c r="Y59" s="130"/>
      <c r="Z59" s="25">
        <v>1</v>
      </c>
      <c r="AA59" s="8">
        <v>163</v>
      </c>
      <c r="AB59" s="8">
        <v>42.351685000000003</v>
      </c>
      <c r="AC59" s="17">
        <f>AA59/AA61</f>
        <v>0.10269657258064516</v>
      </c>
      <c r="AD59" s="14"/>
      <c r="AE59" s="8"/>
      <c r="AF59" s="8"/>
      <c r="AG59" s="17"/>
      <c r="AH59" s="14"/>
      <c r="AI59" s="8"/>
      <c r="AJ59" s="8"/>
      <c r="AK59" s="18"/>
      <c r="AL59" s="9"/>
      <c r="AM59" s="9"/>
      <c r="AN59" s="9"/>
      <c r="AO59" s="9"/>
      <c r="AP59" s="193">
        <f t="shared" ref="AP59" si="20">B59+F59+J59+N59+R59+V59+Z59+AD59+AH59</f>
        <v>11</v>
      </c>
      <c r="AQ59" s="8">
        <f>C59+G59+K59+O59+S59+W59+AA59+AE59+AI59</f>
        <v>4533.4014989999996</v>
      </c>
      <c r="AR59" s="8">
        <f>D59+H59+L59+P59+T59+X59+AB59+AF59+AJ59</f>
        <v>1761.3052679999998</v>
      </c>
      <c r="AS59" s="17">
        <f>AQ59/AQ61</f>
        <v>0.14888222249736868</v>
      </c>
    </row>
    <row r="60" spans="1:45" s="78" customFormat="1" ht="36" customHeight="1" thickBot="1" x14ac:dyDescent="0.3">
      <c r="A60" s="81" t="s">
        <v>46</v>
      </c>
      <c r="B60" s="82">
        <v>1</v>
      </c>
      <c r="C60" s="83">
        <v>350</v>
      </c>
      <c r="D60" s="87">
        <v>23.02</v>
      </c>
      <c r="E60" s="91">
        <f>C60/C61</f>
        <v>0.11677760539178886</v>
      </c>
      <c r="F60" s="14"/>
      <c r="G60" s="8"/>
      <c r="H60" s="33"/>
      <c r="I60" s="20"/>
      <c r="J60" s="115"/>
      <c r="K60" s="83"/>
      <c r="L60" s="83"/>
      <c r="M60" s="116"/>
      <c r="N60" s="89"/>
      <c r="O60" s="83"/>
      <c r="P60" s="83"/>
      <c r="Q60" s="84"/>
      <c r="R60" s="42">
        <v>1</v>
      </c>
      <c r="S60" s="10">
        <v>600</v>
      </c>
      <c r="T60" s="34">
        <v>300</v>
      </c>
      <c r="U60" s="20">
        <f>S60/S61</f>
        <v>0.17582925109364453</v>
      </c>
      <c r="V60" s="118"/>
      <c r="W60" s="119"/>
      <c r="X60" s="119"/>
      <c r="Y60" s="120"/>
      <c r="Z60" s="42"/>
      <c r="AA60" s="10"/>
      <c r="AB60" s="10"/>
      <c r="AC60" s="19">
        <f>AA60/AA61</f>
        <v>0</v>
      </c>
      <c r="AD60" s="67"/>
      <c r="AE60" s="10"/>
      <c r="AF60" s="10"/>
      <c r="AG60" s="19"/>
      <c r="AH60" s="67"/>
      <c r="AI60" s="10"/>
      <c r="AJ60" s="10"/>
      <c r="AK60" s="20"/>
      <c r="AL60" s="191">
        <v>1</v>
      </c>
      <c r="AM60" s="10">
        <v>130</v>
      </c>
      <c r="AN60" s="10">
        <v>65</v>
      </c>
      <c r="AO60" s="11">
        <f>AM60/AM61</f>
        <v>0.20139426800929511</v>
      </c>
      <c r="AP60" s="195">
        <f>B60+F60+J60+N60+R60+V60+Z60+AD60+AH60+AL60</f>
        <v>3</v>
      </c>
      <c r="AQ60" s="8">
        <f>C60+G60+K60+O60+S60+W60+AA60+AE60+AI60+AM60</f>
        <v>1080</v>
      </c>
      <c r="AR60" s="8">
        <f>D60+H60+L60+P60+T60+X60+AB60+AF60+AJ60+AN60</f>
        <v>388.02</v>
      </c>
      <c r="AS60" s="17">
        <f>AQ60/AQ61</f>
        <v>3.5468466742384644E-2</v>
      </c>
    </row>
    <row r="61" spans="1:45" s="86" customFormat="1" ht="21.75" customHeight="1" thickBot="1" x14ac:dyDescent="0.3">
      <c r="A61" s="85" t="s">
        <v>3</v>
      </c>
      <c r="B61" s="94">
        <f t="shared" ref="B61:N61" si="21">SUM(B57:B60)</f>
        <v>28</v>
      </c>
      <c r="C61" s="94">
        <f t="shared" si="21"/>
        <v>2997.15</v>
      </c>
      <c r="D61" s="103">
        <f t="shared" si="21"/>
        <v>809.78096400000004</v>
      </c>
      <c r="E61" s="104">
        <f t="shared" si="21"/>
        <v>0.99999999999999989</v>
      </c>
      <c r="F61" s="61">
        <f t="shared" si="21"/>
        <v>28</v>
      </c>
      <c r="G61" s="63">
        <f>SUM(G57:G60)</f>
        <v>3221.2363</v>
      </c>
      <c r="H61" s="63">
        <f t="shared" si="21"/>
        <v>1414.0822539999999</v>
      </c>
      <c r="I61" s="62">
        <f t="shared" si="21"/>
        <v>0.99999999999999989</v>
      </c>
      <c r="J61" s="108">
        <f t="shared" si="21"/>
        <v>33</v>
      </c>
      <c r="K61" s="109">
        <f t="shared" si="21"/>
        <v>6522.3091860000004</v>
      </c>
      <c r="L61" s="110">
        <f t="shared" si="21"/>
        <v>3073.7630129999998</v>
      </c>
      <c r="M61" s="56">
        <f t="shared" si="21"/>
        <v>1</v>
      </c>
      <c r="N61" s="113">
        <f t="shared" si="21"/>
        <v>34</v>
      </c>
      <c r="O61" s="112">
        <f>SUM(O57:O59)</f>
        <v>4905.7923959999998</v>
      </c>
      <c r="P61" s="107">
        <f>SUM(P57:P60)</f>
        <v>2151.5437239999997</v>
      </c>
      <c r="Q61" s="106">
        <f>SUM(Q57:Q60)</f>
        <v>1</v>
      </c>
      <c r="R61" s="55">
        <f>SUM(R57:R60)</f>
        <v>11</v>
      </c>
      <c r="S61" s="58">
        <f t="shared" ref="S61:U61" si="22">SUM(S57:S60)</f>
        <v>3412.4014990000001</v>
      </c>
      <c r="T61" s="59">
        <f t="shared" si="22"/>
        <v>1273.2109929999999</v>
      </c>
      <c r="U61" s="100">
        <f t="shared" si="22"/>
        <v>1</v>
      </c>
      <c r="V61" s="94">
        <f t="shared" ref="V61:AS61" si="23">SUM(V57:V60)</f>
        <v>4</v>
      </c>
      <c r="W61" s="121">
        <f>SUM(W57:W60)</f>
        <v>3110</v>
      </c>
      <c r="X61" s="122">
        <f>SUM(X57:X60)</f>
        <v>1555</v>
      </c>
      <c r="Y61" s="123">
        <f t="shared" si="23"/>
        <v>1</v>
      </c>
      <c r="Z61" s="55">
        <f t="shared" si="23"/>
        <v>11</v>
      </c>
      <c r="AA61" s="58">
        <f t="shared" si="23"/>
        <v>1587.2</v>
      </c>
      <c r="AB61" s="58">
        <f t="shared" si="23"/>
        <v>346.82104900000002</v>
      </c>
      <c r="AC61" s="54">
        <f t="shared" si="23"/>
        <v>1</v>
      </c>
      <c r="AD61" s="50">
        <f t="shared" si="23"/>
        <v>12</v>
      </c>
      <c r="AE61" s="58">
        <f t="shared" si="23"/>
        <v>1252.5</v>
      </c>
      <c r="AF61" s="58">
        <f t="shared" si="23"/>
        <v>575.18193999999994</v>
      </c>
      <c r="AG61" s="54">
        <f t="shared" si="23"/>
        <v>1</v>
      </c>
      <c r="AH61" s="50">
        <f>SUM(AH57:AH60)</f>
        <v>5</v>
      </c>
      <c r="AI61" s="58">
        <f t="shared" si="23"/>
        <v>2795.4929999999999</v>
      </c>
      <c r="AJ61" s="59">
        <f t="shared" si="23"/>
        <v>1362.2736990000001</v>
      </c>
      <c r="AK61" s="56">
        <f t="shared" ref="AK61:AO61" si="24">SUM(AK57:AK60)</f>
        <v>1</v>
      </c>
      <c r="AL61" s="50">
        <f>SUM(AL57:AL60)</f>
        <v>5</v>
      </c>
      <c r="AM61" s="58">
        <f>SUM(AM57:AM60)</f>
        <v>645.5</v>
      </c>
      <c r="AN61" s="58">
        <f t="shared" si="24"/>
        <v>258.00540000000001</v>
      </c>
      <c r="AO61" s="148">
        <f t="shared" si="24"/>
        <v>1</v>
      </c>
      <c r="AP61" s="196">
        <f>SUM(AP57:AP60)</f>
        <v>171</v>
      </c>
      <c r="AQ61" s="194">
        <f>SUM(AQ57:AQ60)</f>
        <v>30449.582381</v>
      </c>
      <c r="AR61" s="58">
        <f>SUM(AR57:AR60)</f>
        <v>12819.663036000002</v>
      </c>
      <c r="AS61" s="54">
        <f t="shared" si="23"/>
        <v>0.99999999999999989</v>
      </c>
    </row>
    <row r="62" spans="1:45" x14ac:dyDescent="0.25"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168"/>
      <c r="AR62" s="168"/>
      <c r="AS62" s="2"/>
    </row>
    <row r="63" spans="1:45" x14ac:dyDescent="0.25"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170"/>
      <c r="AR63" s="170"/>
      <c r="AS63" s="2"/>
    </row>
    <row r="64" spans="1:45" x14ac:dyDescent="0.25">
      <c r="AQ64" s="166"/>
      <c r="AR64" s="166"/>
    </row>
  </sheetData>
  <mergeCells count="61">
    <mergeCell ref="AP55:AS55"/>
    <mergeCell ref="AP19:AS19"/>
    <mergeCell ref="AP41:AS41"/>
    <mergeCell ref="AH41:AK41"/>
    <mergeCell ref="AH19:AK19"/>
    <mergeCell ref="AL55:AO55"/>
    <mergeCell ref="AL41:AO41"/>
    <mergeCell ref="AL19:AO19"/>
    <mergeCell ref="AH55:AK55"/>
    <mergeCell ref="R19:U19"/>
    <mergeCell ref="Z19:AC19"/>
    <mergeCell ref="AD19:AG19"/>
    <mergeCell ref="AD41:AG41"/>
    <mergeCell ref="R55:U55"/>
    <mergeCell ref="V55:Y55"/>
    <mergeCell ref="Z55:AC55"/>
    <mergeCell ref="AD55:AG55"/>
    <mergeCell ref="R41:U41"/>
    <mergeCell ref="Z41:AC41"/>
    <mergeCell ref="V19:Y19"/>
    <mergeCell ref="V41:Y41"/>
    <mergeCell ref="F55:I55"/>
    <mergeCell ref="J55:M55"/>
    <mergeCell ref="N55:Q55"/>
    <mergeCell ref="N19:Q19"/>
    <mergeCell ref="A40:M40"/>
    <mergeCell ref="B41:E41"/>
    <mergeCell ref="F41:I41"/>
    <mergeCell ref="J41:M41"/>
    <mergeCell ref="A41:A42"/>
    <mergeCell ref="A55:A56"/>
    <mergeCell ref="B55:D55"/>
    <mergeCell ref="A54:J54"/>
    <mergeCell ref="N41:Q41"/>
    <mergeCell ref="A18:M18"/>
    <mergeCell ref="A19:A20"/>
    <mergeCell ref="B19:E19"/>
    <mergeCell ref="F19:I19"/>
    <mergeCell ref="J19:M19"/>
    <mergeCell ref="A2:M2"/>
    <mergeCell ref="A3:A5"/>
    <mergeCell ref="B4:B5"/>
    <mergeCell ref="C4:C5"/>
    <mergeCell ref="E4:E5"/>
    <mergeCell ref="B3:E3"/>
    <mergeCell ref="D4:D5"/>
    <mergeCell ref="F3:I3"/>
    <mergeCell ref="J3:M3"/>
    <mergeCell ref="K4:K5"/>
    <mergeCell ref="L4:L5"/>
    <mergeCell ref="M4:M5"/>
    <mergeCell ref="F4:F5"/>
    <mergeCell ref="G4:G5"/>
    <mergeCell ref="H4:H5"/>
    <mergeCell ref="I4:I5"/>
    <mergeCell ref="J4:J5"/>
    <mergeCell ref="N3:Q3"/>
    <mergeCell ref="N4:N5"/>
    <mergeCell ref="O4:O5"/>
    <mergeCell ref="P4:P5"/>
    <mergeCell ref="Q4:Q5"/>
  </mergeCell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2020-09-18T09:22:41Z</dcterms:modified>
</cp:coreProperties>
</file>